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РВ" sheetId="6" r:id="rId1"/>
    <sheet name="ММС" sheetId="5" r:id="rId2"/>
    <sheet name="1-4   питание" sheetId="4" r:id="rId3"/>
    <sheet name="овз сташеклассники" sheetId="3" r:id="rId4"/>
    <sheet name="1-4 классы овз" sheetId="2" r:id="rId5"/>
  </sheets>
  <definedNames>
    <definedName name="_xlnm.Print_Area" localSheetId="2">'1-4   питание'!$A$1:$H$160</definedName>
  </definedNames>
  <calcPr calcId="162913"/>
</workbook>
</file>

<file path=xl/calcChain.xml><?xml version="1.0" encoding="utf-8"?>
<calcChain xmlns="http://schemas.openxmlformats.org/spreadsheetml/2006/main">
  <c r="D93" i="3" l="1"/>
  <c r="D68" i="5"/>
  <c r="D59" i="6"/>
  <c r="F158" i="4"/>
  <c r="G158" i="4"/>
  <c r="H158" i="4"/>
  <c r="E158" i="4"/>
  <c r="D158" i="4"/>
  <c r="D142" i="4"/>
  <c r="E127" i="4"/>
  <c r="F127" i="4"/>
  <c r="G127" i="4"/>
  <c r="H127" i="4"/>
  <c r="D127" i="4"/>
  <c r="D112" i="4"/>
  <c r="D97" i="4"/>
  <c r="F81" i="4"/>
  <c r="G81" i="4"/>
  <c r="H81" i="4"/>
  <c r="E81" i="4"/>
  <c r="D81" i="4"/>
  <c r="D66" i="4"/>
  <c r="D50" i="4"/>
  <c r="D35" i="4"/>
  <c r="D20" i="4"/>
  <c r="D127" i="6"/>
  <c r="D86" i="6"/>
  <c r="D32" i="6"/>
  <c r="F142" i="4"/>
  <c r="G142" i="4"/>
  <c r="H142" i="4"/>
  <c r="E142" i="4"/>
  <c r="F112" i="4"/>
  <c r="G112" i="4"/>
  <c r="H112" i="4"/>
  <c r="E112" i="4"/>
  <c r="F97" i="4"/>
  <c r="G97" i="4"/>
  <c r="H97" i="4"/>
  <c r="E97" i="4"/>
  <c r="E66" i="4"/>
  <c r="F66" i="4"/>
  <c r="G66" i="4"/>
  <c r="H66" i="4"/>
  <c r="E50" i="4"/>
  <c r="F50" i="4"/>
  <c r="G50" i="4"/>
  <c r="H50" i="4"/>
  <c r="E35" i="4"/>
  <c r="F35" i="4"/>
  <c r="G35" i="4"/>
  <c r="H35" i="4"/>
  <c r="E20" i="4"/>
  <c r="F20" i="4"/>
  <c r="G20" i="4"/>
  <c r="H20" i="4"/>
  <c r="D249" i="2"/>
  <c r="D224" i="2"/>
  <c r="D200" i="2"/>
  <c r="D190" i="2"/>
  <c r="D175" i="2"/>
  <c r="D174" i="2"/>
  <c r="D53" i="2"/>
  <c r="D43" i="2"/>
  <c r="D78" i="2"/>
  <c r="D128" i="2"/>
  <c r="D152" i="2"/>
  <c r="D102" i="2"/>
  <c r="D103" i="2" s="1"/>
  <c r="H77" i="3"/>
  <c r="F77" i="3"/>
  <c r="G77" i="3"/>
  <c r="E77" i="3"/>
  <c r="F102" i="3"/>
  <c r="G102" i="3"/>
  <c r="H102" i="3"/>
  <c r="E102" i="3"/>
  <c r="F127" i="3"/>
  <c r="G127" i="3"/>
  <c r="H127" i="3"/>
  <c r="E127" i="3"/>
  <c r="F151" i="3"/>
  <c r="G151" i="3"/>
  <c r="H151" i="3"/>
  <c r="E151" i="3"/>
  <c r="D140" i="6"/>
  <c r="D113" i="6"/>
  <c r="D72" i="6"/>
  <c r="H140" i="6"/>
  <c r="G140" i="6"/>
  <c r="F140" i="6"/>
  <c r="E140" i="6"/>
  <c r="H127" i="6"/>
  <c r="G127" i="6"/>
  <c r="F127" i="6"/>
  <c r="E127" i="6"/>
  <c r="H113" i="6"/>
  <c r="G113" i="6"/>
  <c r="F113" i="6"/>
  <c r="E113" i="6"/>
  <c r="H100" i="6"/>
  <c r="G100" i="6"/>
  <c r="F100" i="6"/>
  <c r="E100" i="6"/>
  <c r="H86" i="6"/>
  <c r="G86" i="6"/>
  <c r="F86" i="6"/>
  <c r="E86" i="6"/>
  <c r="H72" i="6"/>
  <c r="G72" i="6"/>
  <c r="F72" i="6"/>
  <c r="E72" i="6"/>
  <c r="H59" i="6"/>
  <c r="G59" i="6"/>
  <c r="F59" i="6"/>
  <c r="E59" i="6"/>
  <c r="H46" i="6"/>
  <c r="G46" i="6"/>
  <c r="F46" i="6"/>
  <c r="E46" i="6"/>
  <c r="H32" i="6"/>
  <c r="G32" i="6"/>
  <c r="F32" i="6"/>
  <c r="E32" i="6"/>
  <c r="H19" i="6"/>
  <c r="G19" i="6"/>
  <c r="F19" i="6"/>
  <c r="E19" i="6"/>
  <c r="D52" i="5"/>
  <c r="D36" i="5"/>
  <c r="D20" i="5"/>
  <c r="F162" i="5"/>
  <c r="G162" i="5"/>
  <c r="H162" i="5"/>
  <c r="E162" i="5"/>
  <c r="F146" i="5"/>
  <c r="G146" i="5"/>
  <c r="H146" i="5"/>
  <c r="E146" i="5"/>
  <c r="F131" i="5"/>
  <c r="G131" i="5"/>
  <c r="H131" i="5"/>
  <c r="E131" i="5"/>
  <c r="F115" i="5"/>
  <c r="G115" i="5"/>
  <c r="H115" i="5"/>
  <c r="E115" i="5"/>
  <c r="F100" i="5"/>
  <c r="G100" i="5"/>
  <c r="H100" i="5"/>
  <c r="E100" i="5"/>
  <c r="F84" i="5"/>
  <c r="G84" i="5"/>
  <c r="H84" i="5"/>
  <c r="E84" i="5"/>
  <c r="F68" i="5"/>
  <c r="G68" i="5"/>
  <c r="H68" i="5"/>
  <c r="E68" i="5"/>
  <c r="F52" i="5"/>
  <c r="G52" i="5"/>
  <c r="H52" i="5"/>
  <c r="E52" i="5"/>
  <c r="F36" i="5"/>
  <c r="G36" i="5"/>
  <c r="H36" i="5"/>
  <c r="E36" i="5"/>
  <c r="F20" i="5"/>
  <c r="G20" i="5"/>
  <c r="H20" i="5"/>
  <c r="E20" i="5"/>
  <c r="F248" i="2"/>
  <c r="G248" i="2"/>
  <c r="H248" i="2"/>
  <c r="E248" i="2"/>
  <c r="F199" i="2"/>
  <c r="G199" i="2"/>
  <c r="H199" i="2"/>
  <c r="E199" i="2"/>
  <c r="F151" i="2"/>
  <c r="G151" i="2"/>
  <c r="H151" i="2"/>
  <c r="E151" i="2"/>
  <c r="F127" i="2"/>
  <c r="G127" i="2"/>
  <c r="H127" i="2"/>
  <c r="E127" i="2"/>
  <c r="F102" i="2"/>
  <c r="G102" i="2"/>
  <c r="H102" i="2"/>
  <c r="E102" i="2"/>
  <c r="F77" i="2"/>
  <c r="G77" i="2"/>
  <c r="H77" i="2"/>
  <c r="E77" i="2"/>
  <c r="F28" i="2"/>
  <c r="G28" i="2"/>
  <c r="H28" i="2"/>
  <c r="E28" i="2"/>
  <c r="F28" i="3"/>
  <c r="G28" i="3"/>
  <c r="H28" i="3"/>
  <c r="E28" i="3"/>
  <c r="F248" i="3"/>
  <c r="G248" i="3"/>
  <c r="H248" i="3"/>
  <c r="E248" i="3"/>
  <c r="D19" i="2"/>
  <c r="D29" i="2" s="1"/>
  <c r="D19" i="3"/>
  <c r="H239" i="2"/>
  <c r="H249" i="2" s="1"/>
  <c r="G239" i="2"/>
  <c r="G249" i="2" s="1"/>
  <c r="F239" i="2"/>
  <c r="F249" i="2" s="1"/>
  <c r="E239" i="2"/>
  <c r="E249" i="2" s="1"/>
  <c r="H223" i="2"/>
  <c r="G223" i="2"/>
  <c r="F223" i="2"/>
  <c r="E223" i="2"/>
  <c r="H214" i="2"/>
  <c r="H224" i="2" s="1"/>
  <c r="G214" i="2"/>
  <c r="G224" i="2" s="1"/>
  <c r="F214" i="2"/>
  <c r="F224" i="2" s="1"/>
  <c r="E214" i="2"/>
  <c r="E224" i="2" s="1"/>
  <c r="H190" i="2"/>
  <c r="H200" i="2" s="1"/>
  <c r="G190" i="2"/>
  <c r="G200" i="2" s="1"/>
  <c r="F190" i="2"/>
  <c r="F200" i="2" s="1"/>
  <c r="E190" i="2"/>
  <c r="E200" i="2" s="1"/>
  <c r="H174" i="2"/>
  <c r="G174" i="2"/>
  <c r="F174" i="2"/>
  <c r="E174" i="2"/>
  <c r="H166" i="2"/>
  <c r="H175" i="2" s="1"/>
  <c r="G166" i="2"/>
  <c r="G175" i="2" s="1"/>
  <c r="F166" i="2"/>
  <c r="F175" i="2" s="1"/>
  <c r="E166" i="2"/>
  <c r="E175" i="2" s="1"/>
  <c r="H143" i="2"/>
  <c r="H152" i="2" s="1"/>
  <c r="G143" i="2"/>
  <c r="G152" i="2" s="1"/>
  <c r="F143" i="2"/>
  <c r="F152" i="2" s="1"/>
  <c r="E143" i="2"/>
  <c r="E152" i="2" s="1"/>
  <c r="H118" i="2"/>
  <c r="H128" i="2" s="1"/>
  <c r="G118" i="2"/>
  <c r="G128" i="2" s="1"/>
  <c r="F118" i="2"/>
  <c r="F128" i="2" s="1"/>
  <c r="E118" i="2"/>
  <c r="E128" i="2" s="1"/>
  <c r="H93" i="2"/>
  <c r="G93" i="2"/>
  <c r="F93" i="2"/>
  <c r="F103" i="2" s="1"/>
  <c r="E93" i="2"/>
  <c r="E103" i="2" s="1"/>
  <c r="H68" i="2"/>
  <c r="H78" i="2" s="1"/>
  <c r="G68" i="2"/>
  <c r="G78" i="2" s="1"/>
  <c r="F68" i="2"/>
  <c r="F78" i="2" s="1"/>
  <c r="E68" i="2"/>
  <c r="E78" i="2" s="1"/>
  <c r="H52" i="2"/>
  <c r="G52" i="2"/>
  <c r="F52" i="2"/>
  <c r="E52" i="2"/>
  <c r="H43" i="2"/>
  <c r="H53" i="2" s="1"/>
  <c r="G43" i="2"/>
  <c r="G53" i="2" s="1"/>
  <c r="F43" i="2"/>
  <c r="F53" i="2" s="1"/>
  <c r="E43" i="2"/>
  <c r="E53" i="2" s="1"/>
  <c r="H19" i="2"/>
  <c r="H29" i="2" s="1"/>
  <c r="G19" i="2"/>
  <c r="G29" i="2" s="1"/>
  <c r="F19" i="2"/>
  <c r="F29" i="2" s="1"/>
  <c r="E19" i="2"/>
  <c r="E29" i="2" s="1"/>
  <c r="D250" i="2" l="1"/>
  <c r="D251" i="2" s="1"/>
  <c r="E250" i="2"/>
  <c r="E251" i="2" s="1"/>
  <c r="D141" i="6"/>
  <c r="D142" i="6" s="1"/>
  <c r="F250" i="2"/>
  <c r="F251" i="2" s="1"/>
  <c r="D159" i="4"/>
  <c r="D160" i="4" s="1"/>
  <c r="E159" i="4"/>
  <c r="E160" i="4" s="1"/>
  <c r="G159" i="4"/>
  <c r="G160" i="4" s="1"/>
  <c r="H159" i="4"/>
  <c r="H160" i="4" s="1"/>
  <c r="F159" i="4"/>
  <c r="F160" i="4" s="1"/>
  <c r="H163" i="5"/>
  <c r="H164" i="5" s="1"/>
  <c r="F163" i="5"/>
  <c r="F164" i="5" s="1"/>
  <c r="E163" i="5"/>
  <c r="E164" i="5" s="1"/>
  <c r="G163" i="5"/>
  <c r="G164" i="5" s="1"/>
  <c r="F141" i="6"/>
  <c r="F142" i="6" s="1"/>
  <c r="H141" i="6"/>
  <c r="H142" i="6" s="1"/>
  <c r="E141" i="6"/>
  <c r="E142" i="6" s="1"/>
  <c r="G141" i="6"/>
  <c r="G142" i="6" s="1"/>
  <c r="D163" i="5"/>
  <c r="D164" i="5" s="1"/>
  <c r="H103" i="2"/>
  <c r="H250" i="2" s="1"/>
  <c r="H251" i="2" s="1"/>
  <c r="G103" i="2"/>
  <c r="G250" i="2" s="1"/>
  <c r="G251" i="2" s="1"/>
  <c r="D248" i="3"/>
  <c r="D239" i="3"/>
  <c r="D249" i="3" s="1"/>
  <c r="D223" i="3"/>
  <c r="D214" i="3"/>
  <c r="D199" i="3"/>
  <c r="D190" i="3"/>
  <c r="D200" i="3" s="1"/>
  <c r="D174" i="3"/>
  <c r="D166" i="3"/>
  <c r="D175" i="3" s="1"/>
  <c r="D151" i="3"/>
  <c r="D143" i="3"/>
  <c r="D152" i="3" s="1"/>
  <c r="D127" i="3"/>
  <c r="D118" i="3"/>
  <c r="D128" i="3" s="1"/>
  <c r="D102" i="3"/>
  <c r="D103" i="3" s="1"/>
  <c r="D77" i="3"/>
  <c r="D68" i="3"/>
  <c r="D78" i="3" s="1"/>
  <c r="D43" i="3"/>
  <c r="D52" i="3"/>
  <c r="D28" i="3"/>
  <c r="D29" i="3"/>
  <c r="E19" i="3"/>
  <c r="F19" i="3"/>
  <c r="G19" i="3"/>
  <c r="H19" i="3"/>
  <c r="H29" i="3" s="1"/>
  <c r="H239" i="3"/>
  <c r="H249" i="3" s="1"/>
  <c r="G239" i="3"/>
  <c r="G249" i="3" s="1"/>
  <c r="F239" i="3"/>
  <c r="F249" i="3" s="1"/>
  <c r="E239" i="3"/>
  <c r="E249" i="3" s="1"/>
  <c r="H223" i="3"/>
  <c r="G223" i="3"/>
  <c r="F223" i="3"/>
  <c r="E223" i="3"/>
  <c r="H214" i="3"/>
  <c r="H224" i="3" s="1"/>
  <c r="G214" i="3"/>
  <c r="G224" i="3" s="1"/>
  <c r="F214" i="3"/>
  <c r="F224" i="3" s="1"/>
  <c r="E214" i="3"/>
  <c r="H199" i="3"/>
  <c r="G199" i="3"/>
  <c r="F199" i="3"/>
  <c r="E199" i="3"/>
  <c r="H190" i="3"/>
  <c r="H200" i="3" s="1"/>
  <c r="G190" i="3"/>
  <c r="G200" i="3" s="1"/>
  <c r="F190" i="3"/>
  <c r="F200" i="3" s="1"/>
  <c r="E190" i="3"/>
  <c r="E200" i="3" s="1"/>
  <c r="H174" i="3"/>
  <c r="G174" i="3"/>
  <c r="F174" i="3"/>
  <c r="E174" i="3"/>
  <c r="H166" i="3"/>
  <c r="H175" i="3" s="1"/>
  <c r="G166" i="3"/>
  <c r="F166" i="3"/>
  <c r="E166" i="3"/>
  <c r="H143" i="3"/>
  <c r="H152" i="3" s="1"/>
  <c r="G143" i="3"/>
  <c r="G152" i="3" s="1"/>
  <c r="F143" i="3"/>
  <c r="F152" i="3" s="1"/>
  <c r="E143" i="3"/>
  <c r="E152" i="3" s="1"/>
  <c r="H118" i="3"/>
  <c r="H128" i="3" s="1"/>
  <c r="G118" i="3"/>
  <c r="G128" i="3" s="1"/>
  <c r="F118" i="3"/>
  <c r="F128" i="3" s="1"/>
  <c r="E118" i="3"/>
  <c r="E128" i="3" s="1"/>
  <c r="H93" i="3"/>
  <c r="H103" i="3" s="1"/>
  <c r="G93" i="3"/>
  <c r="F93" i="3"/>
  <c r="F103" i="3" s="1"/>
  <c r="E93" i="3"/>
  <c r="E103" i="3" s="1"/>
  <c r="H68" i="3"/>
  <c r="H78" i="3" s="1"/>
  <c r="G68" i="3"/>
  <c r="G78" i="3" s="1"/>
  <c r="F68" i="3"/>
  <c r="F78" i="3" s="1"/>
  <c r="E68" i="3"/>
  <c r="E78" i="3" s="1"/>
  <c r="H52" i="3"/>
  <c r="G52" i="3"/>
  <c r="F52" i="3"/>
  <c r="E52" i="3"/>
  <c r="H43" i="3"/>
  <c r="H53" i="3" s="1"/>
  <c r="G43" i="3"/>
  <c r="G53" i="3" s="1"/>
  <c r="F43" i="3"/>
  <c r="F53" i="3" s="1"/>
  <c r="E43" i="3"/>
  <c r="F29" i="3"/>
  <c r="D53" i="3" l="1"/>
  <c r="D224" i="3"/>
  <c r="E224" i="3"/>
  <c r="H250" i="3"/>
  <c r="H251" i="3" s="1"/>
  <c r="G175" i="3"/>
  <c r="E175" i="3"/>
  <c r="F175" i="3"/>
  <c r="F250" i="3" s="1"/>
  <c r="F251" i="3" s="1"/>
  <c r="G103" i="3"/>
  <c r="E53" i="3"/>
  <c r="E29" i="3"/>
  <c r="G29" i="3"/>
  <c r="D250" i="3" l="1"/>
  <c r="D251" i="3" s="1"/>
  <c r="G250" i="3"/>
  <c r="G251" i="3" s="1"/>
  <c r="E250" i="3"/>
  <c r="E251" i="3" s="1"/>
</calcChain>
</file>

<file path=xl/sharedStrings.xml><?xml version="1.0" encoding="utf-8"?>
<sst xmlns="http://schemas.openxmlformats.org/spreadsheetml/2006/main" count="1401" uniqueCount="128">
  <si>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</si>
  <si>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</si>
  <si>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</si>
  <si>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</si>
  <si>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</si>
  <si>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</si>
  <si>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</si>
  <si>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</si>
  <si>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</si>
  <si>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</si>
  <si>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</si>
  <si>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</si>
  <si>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</si>
  <si>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</si>
  <si>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</si>
  <si>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</si>
  <si>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</si>
  <si>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</si>
  <si>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Итого за Завтрак </t>
  </si>
  <si>
    <t xml:space="preserve">Макаронные изделия отварные с маслом </t>
  </si>
  <si>
    <t>150/5</t>
  </si>
  <si>
    <t xml:space="preserve">Чай с сахаром </t>
  </si>
  <si>
    <t>Примерное меню и пищевая ценность приготовляемых блюд (лист 2)</t>
  </si>
  <si>
    <t>вторник</t>
  </si>
  <si>
    <t xml:space="preserve">Морковь отварная с растительным маслом </t>
  </si>
  <si>
    <t xml:space="preserve">Омлет запеченный с сыром </t>
  </si>
  <si>
    <t xml:space="preserve">Кисломолочный продукт для детского питания </t>
  </si>
  <si>
    <t xml:space="preserve">Суп картофельный с горохом и гренками </t>
  </si>
  <si>
    <t>200/15</t>
  </si>
  <si>
    <t>Примерное меню и пищевая ценность приготовляемых блюд (лист 3)</t>
  </si>
  <si>
    <t>среда</t>
  </si>
  <si>
    <t xml:space="preserve">Биточки мясные с томатным соусом </t>
  </si>
  <si>
    <t>60/40</t>
  </si>
  <si>
    <t xml:space="preserve">Итого за Завтрак  </t>
  </si>
  <si>
    <t>Примерное меню и пищевая ценность приготовляемых блюд (лист 4)</t>
  </si>
  <si>
    <t>четверг</t>
  </si>
  <si>
    <t xml:space="preserve">Запеканка из творога со сгущенным молоком </t>
  </si>
  <si>
    <t>110/10</t>
  </si>
  <si>
    <t xml:space="preserve">Масло сливочное </t>
  </si>
  <si>
    <t xml:space="preserve">Яблоко </t>
  </si>
  <si>
    <t xml:space="preserve">Борщ с капустой и картофелем со сметаной </t>
  </si>
  <si>
    <t>250/10</t>
  </si>
  <si>
    <t>60/30</t>
  </si>
  <si>
    <t xml:space="preserve">Каша гречневая вязкая с маслом </t>
  </si>
  <si>
    <t>Примерное меню и пищевая ценность приготовляемых блюд (лист 5)</t>
  </si>
  <si>
    <t>пятница</t>
  </si>
  <si>
    <t xml:space="preserve">Каша рисовая молочная вязкая с маслом </t>
  </si>
  <si>
    <t>150/10</t>
  </si>
  <si>
    <t xml:space="preserve">Сыр (порциями) </t>
  </si>
  <si>
    <t xml:space="preserve">Картофельное пюре </t>
  </si>
  <si>
    <t>Примерное меню и пищевая ценность приготовляемых блюд (лист 6)</t>
  </si>
  <si>
    <t>2</t>
  </si>
  <si>
    <t xml:space="preserve">Макаронные изделия с тертым сыром </t>
  </si>
  <si>
    <t>Плов из мяса птицы (филе)</t>
  </si>
  <si>
    <t>Примерное меню и пищевая ценность приготовляемых блюд (лист 7)</t>
  </si>
  <si>
    <t xml:space="preserve">Тефтели из говядины с томатным соусом </t>
  </si>
  <si>
    <t>130/4</t>
  </si>
  <si>
    <t xml:space="preserve">Салат из свеклы с растительным маслом 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</si>
  <si>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</si>
  <si>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</si>
  <si>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 xml:space="preserve">Фрикадельки мясные с томатным соусом </t>
  </si>
  <si>
    <t xml:space="preserve"> </t>
  </si>
  <si>
    <t>Примерное меню и пищевая ценность приготовляемых блюд (лист 10)</t>
  </si>
  <si>
    <t xml:space="preserve">Каша молочная "Дружба" с маслом </t>
  </si>
  <si>
    <t xml:space="preserve">Биточки из мяса птицы с томатным соусом (филе) </t>
  </si>
  <si>
    <t>Итого за период</t>
  </si>
  <si>
    <t>Сок фруктовый в индивид упаковке, 0,2 л</t>
  </si>
  <si>
    <t>Фрикадельки мясные</t>
  </si>
  <si>
    <t xml:space="preserve">Сок фруктовый </t>
  </si>
  <si>
    <t>Компот из замороженных фруктов</t>
  </si>
  <si>
    <t>Утверждаю</t>
  </si>
  <si>
    <t>200/6</t>
  </si>
  <si>
    <t>200/13</t>
  </si>
  <si>
    <t>Обед</t>
  </si>
  <si>
    <t xml:space="preserve">Щи из свежей капусты со сметаной </t>
  </si>
  <si>
    <t>200/10</t>
  </si>
  <si>
    <t xml:space="preserve">Мясо птицы, припущенное в томатном соусе </t>
  </si>
  <si>
    <t>45/45</t>
  </si>
  <si>
    <t xml:space="preserve">Хлеб ржано-пшеничный для детского питания </t>
  </si>
  <si>
    <t>Итого за Обед</t>
  </si>
  <si>
    <t>Итого за день</t>
  </si>
  <si>
    <t xml:space="preserve">Салат из свеклы с яблоками </t>
  </si>
  <si>
    <t xml:space="preserve">Рагу овощное с отварным мясом </t>
  </si>
  <si>
    <t xml:space="preserve">Витаминизированный кисель </t>
  </si>
  <si>
    <t>Суп картофельный с клецками</t>
  </si>
  <si>
    <t xml:space="preserve">Котлеты мясные с томатным соусом </t>
  </si>
  <si>
    <t xml:space="preserve">Рассольник ленинградский со сметаной </t>
  </si>
  <si>
    <t>Биточки из мяса птицы с томатным соусом (филе)</t>
  </si>
  <si>
    <t xml:space="preserve">Суп с мелкошинкованными овощами со сметаной </t>
  </si>
  <si>
    <t>Суп-лапша</t>
  </si>
  <si>
    <t>Жаркое по-домашнему</t>
  </si>
  <si>
    <t xml:space="preserve">Гуляш </t>
  </si>
  <si>
    <t xml:space="preserve">Свекольник со сметаной </t>
  </si>
  <si>
    <t>Тефтели рыбные (филе минтая) с томатным соусом</t>
  </si>
  <si>
    <t xml:space="preserve">Суп картофельный с горохом </t>
  </si>
  <si>
    <t xml:space="preserve">Компот из свежих плодов </t>
  </si>
  <si>
    <t>250/12,5</t>
  </si>
  <si>
    <t>250/15</t>
  </si>
  <si>
    <t>200/7</t>
  </si>
  <si>
    <t>ДО7БИ19</t>
  </si>
  <si>
    <t>Рыбные котлеты с соусом</t>
  </si>
  <si>
    <t>Примерное меню для организации горячего питания обучающимся с ОВЗ и детям инвалидам 5-11 классов  в  Илишевском районе</t>
  </si>
  <si>
    <t>Винегрет овощной</t>
  </si>
  <si>
    <t>Компот из смеси сухофруктов</t>
  </si>
  <si>
    <t>Директор МБОУ СОШ с._________</t>
  </si>
  <si>
    <t>ФИО ______________</t>
  </si>
  <si>
    <t>Примерное меню для организации горячего питания обучающимся с ОВЗ и детям инвалидам в                             МБОУ СОШ с.____________</t>
  </si>
  <si>
    <t>200/5</t>
  </si>
  <si>
    <t>Салат Витаминный</t>
  </si>
  <si>
    <t xml:space="preserve">Салат из свежей капусты с морковью </t>
  </si>
  <si>
    <t>Салат Студенческий</t>
  </si>
  <si>
    <t>Салат "Морковьча школьный</t>
  </si>
  <si>
    <t>ДО7АЭ20</t>
  </si>
  <si>
    <t>Салат из моркови с яблоками</t>
  </si>
  <si>
    <t>Салат из свежей капусты с морковью</t>
  </si>
  <si>
    <t>Салат "Морковьча школьный"</t>
  </si>
  <si>
    <t>Примерное меню для организации горячего питания обучающимся 1-4 классов в МБОУ СОШ с.____________</t>
  </si>
  <si>
    <t xml:space="preserve">Биточки из мяса птицы с томатным соусом  </t>
  </si>
  <si>
    <t>Итого за период в среднем</t>
  </si>
  <si>
    <t>Примерное меню для организации горячего питания обучающимся из многодетных малообеспеченных семей 5-11 классов  в  МБОУ СОШ с.</t>
  </si>
  <si>
    <t>Примерное меню для организации горячего питания обучающимся за счет родительского взноса  5-11 классов  в  МБОУ СОШ с.</t>
  </si>
  <si>
    <t>Салат из белокочанной капусты</t>
  </si>
  <si>
    <t>Каша гречневая рассыпчатая</t>
  </si>
  <si>
    <t>150/20</t>
  </si>
  <si>
    <t xml:space="preserve">Начальник МКУ Управление образования </t>
  </si>
  <si>
    <t>Кашапова Г.Ф._______________________</t>
  </si>
  <si>
    <t>ДО7ДИ19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</si>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</sst>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2" fillId="0" borderId="0" xfId="0" applyNumberFormat="1" applyFont="1" applyFill="1" applyAlignment="1">
      <alignment horizontal="right"/>
    </xf>
    <xf numFmtId="0" fontId="4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2" fontId="7" fillId="0" borderId="9" xfId="1" applyNumberFormat="1" applyFont="1" applyFill="1" applyBorder="1" applyAlignment="1">
      <alignment horizontal="center" vertical="top"/>
    </xf>
    <xf numFmtId="0" fontId="7" fillId="0" borderId="9" xfId="1" applyFont="1" applyFill="1" applyBorder="1" applyAlignment="1">
      <alignment horizontal="center" vertical="top"/>
    </xf>
    <xf numFmtId="2" fontId="5" fillId="0" borderId="9" xfId="0" applyNumberFormat="1" applyFont="1" applyFill="1" applyBorder="1" applyAlignment="1">
      <alignment horizontal="center" vertical="top"/>
    </xf>
    <xf numFmtId="1" fontId="5" fillId="0" borderId="9" xfId="0" applyNumberFormat="1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164" fontId="5" fillId="0" borderId="9" xfId="0" applyNumberFormat="1" applyFont="1" applyFill="1" applyBorder="1" applyAlignment="1">
      <alignment horizontal="center" vertical="top"/>
    </xf>
    <xf numFmtId="1" fontId="7" fillId="0" borderId="9" xfId="1" applyNumberFormat="1" applyFont="1" applyFill="1" applyBorder="1" applyAlignment="1">
      <alignment horizontal="center" vertical="top"/>
    </xf>
    <xf numFmtId="164" fontId="7" fillId="0" borderId="9" xfId="1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8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left"/>
    </xf>
    <xf numFmtId="0" fontId="7" fillId="0" borderId="1" xfId="0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/>
    <xf numFmtId="0" fontId="6" fillId="0" borderId="12" xfId="0" applyFont="1" applyFill="1" applyBorder="1" applyAlignment="1"/>
    <xf numFmtId="1" fontId="5" fillId="0" borderId="19" xfId="0" applyNumberFormat="1" applyFont="1" applyFill="1" applyBorder="1" applyAlignment="1">
      <alignment horizontal="center" vertical="top"/>
    </xf>
    <xf numFmtId="0" fontId="6" fillId="0" borderId="17" xfId="0" applyFont="1" applyFill="1" applyBorder="1" applyAlignment="1"/>
    <xf numFmtId="0" fontId="6" fillId="0" borderId="14" xfId="0" applyFont="1" applyFill="1" applyBorder="1" applyAlignment="1"/>
    <xf numFmtId="2" fontId="5" fillId="0" borderId="11" xfId="0" applyNumberFormat="1" applyFont="1" applyFill="1" applyBorder="1" applyAlignment="1">
      <alignment horizontal="center" vertical="top"/>
    </xf>
    <xf numFmtId="2" fontId="5" fillId="0" borderId="19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2" fontId="5" fillId="0" borderId="20" xfId="0" applyNumberFormat="1" applyFont="1" applyFill="1" applyBorder="1" applyAlignment="1">
      <alignment horizontal="center" vertical="top"/>
    </xf>
    <xf numFmtId="164" fontId="5" fillId="0" borderId="20" xfId="0" applyNumberFormat="1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0" fontId="6" fillId="0" borderId="13" xfId="0" applyFont="1" applyFill="1" applyBorder="1" applyAlignment="1"/>
    <xf numFmtId="0" fontId="6" fillId="0" borderId="6" xfId="0" applyFont="1" applyFill="1" applyBorder="1" applyAlignment="1"/>
    <xf numFmtId="0" fontId="6" fillId="0" borderId="7" xfId="0" applyFont="1" applyFill="1" applyBorder="1" applyAlignment="1"/>
    <xf numFmtId="1" fontId="7" fillId="0" borderId="19" xfId="1" applyNumberFormat="1" applyFont="1" applyFill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 vertical="top"/>
    </xf>
    <xf numFmtId="164" fontId="5" fillId="0" borderId="11" xfId="0" applyNumberFormat="1" applyFont="1" applyFill="1" applyBorder="1" applyAlignment="1">
      <alignment horizontal="center" vertical="top"/>
    </xf>
    <xf numFmtId="2" fontId="5" fillId="0" borderId="8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indent="1"/>
    </xf>
    <xf numFmtId="1" fontId="5" fillId="0" borderId="20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indent="1"/>
    </xf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2" fillId="0" borderId="0" xfId="0" applyNumberFormat="1" applyFont="1" applyFill="1" applyAlignment="1">
      <alignment horizontal="right"/>
    </xf>
    <xf numFmtId="1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2" fillId="0" borderId="0" xfId="0" applyNumberFormat="1" applyFont="1" applyFill="1" applyAlignment="1">
      <alignment horizontal="right"/>
    </xf>
    <xf numFmtId="1" fontId="6" fillId="0" borderId="1" xfId="0" applyNumberFormat="1" applyFont="1" applyFill="1" applyBorder="1" applyAlignment="1">
      <alignment horizontal="center" wrapText="1"/>
    </xf>
    <xf numFmtId="1" fontId="6" fillId="0" borderId="11" xfId="0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" fontId="6" fillId="0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 vertical="top"/>
    </xf>
    <xf numFmtId="1" fontId="5" fillId="2" borderId="9" xfId="0" applyNumberFormat="1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0" borderId="19" xfId="1" applyFont="1" applyFill="1" applyBorder="1" applyAlignment="1">
      <alignment horizontal="center" vertical="top"/>
    </xf>
    <xf numFmtId="2" fontId="7" fillId="0" borderId="19" xfId="1" applyNumberFormat="1" applyFont="1" applyFill="1" applyBorder="1" applyAlignment="1">
      <alignment horizontal="center" vertical="top"/>
    </xf>
    <xf numFmtId="1" fontId="6" fillId="0" borderId="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1" fontId="7" fillId="0" borderId="1" xfId="1" applyNumberFormat="1" applyFont="1" applyFill="1" applyBorder="1" applyAlignment="1">
      <alignment horizontal="center" vertical="top"/>
    </xf>
    <xf numFmtId="2" fontId="7" fillId="0" borderId="1" xfId="1" applyNumberFormat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horizontal="center"/>
    </xf>
    <xf numFmtId="2" fontId="10" fillId="0" borderId="1" xfId="0" applyNumberFormat="1" applyFont="1" applyFill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indent="1"/>
    </xf>
    <xf numFmtId="0" fontId="7" fillId="0" borderId="1" xfId="0" applyFont="1" applyFill="1" applyBorder="1" applyAlignment="1">
      <alignment wrapText="1"/>
    </xf>
    <xf numFmtId="0" fontId="7" fillId="0" borderId="9" xfId="1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right"/>
    </xf>
    <xf numFmtId="0" fontId="7" fillId="2" borderId="10" xfId="1" applyFont="1" applyFill="1" applyBorder="1" applyAlignment="1">
      <alignment horizontal="left" vertical="top" wrapText="1"/>
    </xf>
    <xf numFmtId="0" fontId="7" fillId="2" borderId="11" xfId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10" xfId="1" applyFont="1" applyFill="1" applyBorder="1" applyAlignment="1">
      <alignment horizontal="left" vertical="top" wrapText="1"/>
    </xf>
    <xf numFmtId="0" fontId="7" fillId="0" borderId="11" xfId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7" fillId="0" borderId="12" xfId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indent="1"/>
    </xf>
    <xf numFmtId="0" fontId="6" fillId="0" borderId="22" xfId="0" applyFont="1" applyFill="1" applyBorder="1" applyAlignment="1">
      <alignment indent="1"/>
    </xf>
    <xf numFmtId="0" fontId="6" fillId="0" borderId="23" xfId="0" applyFont="1" applyFill="1" applyBorder="1" applyAlignment="1">
      <alignment indent="1"/>
    </xf>
    <xf numFmtId="0" fontId="5" fillId="0" borderId="24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132</xdr:row>
      <xdr:rowOff>42862</xdr:rowOff>
    </xdr:from>
    <xdr:ext cx="65" cy="135969"/>
    <xdr:sp macro="" textlink="">
      <xdr:nvSpPr>
        <xdr:cNvPr id="2" name="TextBox 1"/>
        <xdr:cNvSpPr txBox="1"/>
      </xdr:nvSpPr>
      <xdr:spPr>
        <a:xfrm>
          <a:off x="7610475" y="30075187"/>
          <a:ext cx="65" cy="1359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151</xdr:row>
      <xdr:rowOff>42862</xdr:rowOff>
    </xdr:from>
    <xdr:ext cx="65" cy="135969"/>
    <xdr:sp macro="" textlink="">
      <xdr:nvSpPr>
        <xdr:cNvPr id="2" name="TextBox 1"/>
        <xdr:cNvSpPr txBox="1"/>
      </xdr:nvSpPr>
      <xdr:spPr>
        <a:xfrm>
          <a:off x="7610475" y="45705712"/>
          <a:ext cx="65" cy="1359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229</xdr:row>
      <xdr:rowOff>42862</xdr:rowOff>
    </xdr:from>
    <xdr:ext cx="65" cy="135969"/>
    <xdr:sp macro="" textlink="">
      <xdr:nvSpPr>
        <xdr:cNvPr id="2" name="TextBox 1"/>
        <xdr:cNvSpPr txBox="1"/>
      </xdr:nvSpPr>
      <xdr:spPr>
        <a:xfrm>
          <a:off x="8258175" y="37914262"/>
          <a:ext cx="65" cy="1359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42"/>
  <sheetViews>
    <sheetView tabSelected="1" topLeftCell="A110" workbookViewId="0">
      <selection activeCell="A61" sqref="A61:H61"/>
    </sheetView>
  </sheetViews>
  <sheetFormatPr defaultRowHeight="15" x14ac:dyDescent="0.25"/>
  <cols>
    <col min="1" max="1" width="16.85546875" customWidth="1"/>
    <col min="3" max="3" width="33.42578125" customWidth="1"/>
    <col min="4" max="4" width="11.28515625" customWidth="1"/>
    <col min="8" max="8" width="15.85546875" customWidth="1"/>
  </cols>
  <sheetData>
    <row r="4" spans="1:8" x14ac:dyDescent="0.25">
      <c r="G4" s="89"/>
      <c r="H4" s="89"/>
    </row>
    <row r="6" spans="1:8" x14ac:dyDescent="0.25">
      <c r="A6" s="90" t="s">
        <v>120</v>
      </c>
      <c r="B6" s="89"/>
      <c r="C6" s="89"/>
      <c r="D6" s="89"/>
      <c r="E6" s="89"/>
      <c r="F6" s="89"/>
      <c r="G6" s="89"/>
      <c r="H6" s="89"/>
    </row>
    <row r="7" spans="1:8" x14ac:dyDescent="0.25">
      <c r="A7" s="89"/>
      <c r="B7" s="89"/>
      <c r="C7" s="89"/>
      <c r="D7" s="89"/>
      <c r="E7" s="89"/>
      <c r="F7" s="89"/>
      <c r="G7" s="89"/>
      <c r="H7" s="89"/>
    </row>
    <row r="8" spans="1:8" x14ac:dyDescent="0.25">
      <c r="A8" s="1" t="s">
        <v>0</v>
      </c>
      <c r="B8" s="2"/>
      <c r="C8" s="2"/>
      <c r="D8" s="2"/>
      <c r="E8" s="64" t="s">
        <v>1</v>
      </c>
      <c r="F8" s="91" t="s">
        <v>2</v>
      </c>
      <c r="G8" s="92"/>
      <c r="H8" s="92"/>
    </row>
    <row r="9" spans="1:8" x14ac:dyDescent="0.25">
      <c r="A9" s="2"/>
      <c r="B9" s="2"/>
      <c r="C9" s="2"/>
      <c r="D9" s="93" t="s">
        <v>3</v>
      </c>
      <c r="E9" s="93"/>
      <c r="F9" s="63" t="s">
        <v>4</v>
      </c>
      <c r="G9" s="2"/>
      <c r="H9" s="2"/>
    </row>
    <row r="10" spans="1:8" ht="15.75" x14ac:dyDescent="0.25">
      <c r="A10" s="94" t="s">
        <v>5</v>
      </c>
      <c r="B10" s="94" t="s">
        <v>6</v>
      </c>
      <c r="C10" s="94"/>
      <c r="D10" s="94" t="s">
        <v>7</v>
      </c>
      <c r="E10" s="98" t="s">
        <v>8</v>
      </c>
      <c r="F10" s="98"/>
      <c r="G10" s="98"/>
      <c r="H10" s="94" t="s">
        <v>9</v>
      </c>
    </row>
    <row r="11" spans="1:8" ht="15.75" x14ac:dyDescent="0.25">
      <c r="A11" s="95"/>
      <c r="B11" s="96"/>
      <c r="C11" s="97"/>
      <c r="D11" s="95"/>
      <c r="E11" s="62" t="s">
        <v>10</v>
      </c>
      <c r="F11" s="62" t="s">
        <v>11</v>
      </c>
      <c r="G11" s="62" t="s">
        <v>12</v>
      </c>
      <c r="H11" s="95"/>
    </row>
    <row r="12" spans="1:8" ht="15.75" x14ac:dyDescent="0.25">
      <c r="A12" s="59">
        <v>1</v>
      </c>
      <c r="B12" s="83">
        <v>2</v>
      </c>
      <c r="C12" s="83"/>
      <c r="D12" s="59">
        <v>3</v>
      </c>
      <c r="E12" s="59">
        <v>4</v>
      </c>
      <c r="F12" s="59">
        <v>5</v>
      </c>
      <c r="G12" s="59">
        <v>6</v>
      </c>
      <c r="H12" s="59">
        <v>7</v>
      </c>
    </row>
    <row r="13" spans="1:8" ht="15.75" x14ac:dyDescent="0.25">
      <c r="A13" s="84" t="s">
        <v>13</v>
      </c>
      <c r="B13" s="84"/>
      <c r="C13" s="84"/>
      <c r="D13" s="84"/>
      <c r="E13" s="84"/>
      <c r="F13" s="84"/>
      <c r="G13" s="84"/>
      <c r="H13" s="84"/>
    </row>
    <row r="14" spans="1:8" ht="15.75" customHeight="1" x14ac:dyDescent="0.25">
      <c r="A14" s="51">
        <v>3</v>
      </c>
      <c r="B14" s="85" t="s">
        <v>121</v>
      </c>
      <c r="C14" s="85"/>
      <c r="D14" s="51">
        <v>80</v>
      </c>
      <c r="E14" s="51">
        <v>1.5</v>
      </c>
      <c r="F14" s="51">
        <v>3.6</v>
      </c>
      <c r="G14" s="51">
        <v>7.4</v>
      </c>
      <c r="H14" s="51">
        <v>67</v>
      </c>
    </row>
    <row r="15" spans="1:8" ht="15" customHeight="1" x14ac:dyDescent="0.25">
      <c r="A15" s="10" t="s">
        <v>99</v>
      </c>
      <c r="B15" s="86" t="s">
        <v>100</v>
      </c>
      <c r="C15" s="86"/>
      <c r="D15" s="11">
        <v>90</v>
      </c>
      <c r="E15" s="10">
        <v>9</v>
      </c>
      <c r="F15" s="10">
        <v>4</v>
      </c>
      <c r="G15" s="10">
        <v>9</v>
      </c>
      <c r="H15" s="10">
        <v>108</v>
      </c>
    </row>
    <row r="16" spans="1:8" ht="15" customHeight="1" x14ac:dyDescent="0.25">
      <c r="A16" s="12">
        <v>610.03</v>
      </c>
      <c r="B16" s="87" t="s">
        <v>15</v>
      </c>
      <c r="C16" s="88"/>
      <c r="D16" s="13">
        <v>200</v>
      </c>
      <c r="E16" s="12">
        <v>5.05</v>
      </c>
      <c r="F16" s="12">
        <v>8.75</v>
      </c>
      <c r="G16" s="12">
        <v>51.94</v>
      </c>
      <c r="H16" s="12">
        <v>306.5</v>
      </c>
    </row>
    <row r="17" spans="1:8" ht="15" customHeight="1" x14ac:dyDescent="0.25">
      <c r="A17" s="12">
        <v>282.11</v>
      </c>
      <c r="B17" s="87" t="s">
        <v>16</v>
      </c>
      <c r="C17" s="88"/>
      <c r="D17" s="13">
        <v>200</v>
      </c>
      <c r="E17" s="14"/>
      <c r="F17" s="14"/>
      <c r="G17" s="15">
        <v>9.6999999999999993</v>
      </c>
      <c r="H17" s="13">
        <v>39</v>
      </c>
    </row>
    <row r="18" spans="1:8" ht="15" customHeight="1" x14ac:dyDescent="0.25">
      <c r="A18" s="12">
        <v>420.06</v>
      </c>
      <c r="B18" s="87" t="s">
        <v>17</v>
      </c>
      <c r="C18" s="88"/>
      <c r="D18" s="13">
        <v>50</v>
      </c>
      <c r="E18" s="13">
        <v>4</v>
      </c>
      <c r="F18" s="15">
        <v>0.5</v>
      </c>
      <c r="G18" s="15">
        <v>27.5</v>
      </c>
      <c r="H18" s="13">
        <v>130</v>
      </c>
    </row>
    <row r="19" spans="1:8" ht="15" customHeight="1" x14ac:dyDescent="0.25">
      <c r="A19" s="26" t="s">
        <v>18</v>
      </c>
      <c r="B19" s="27"/>
      <c r="C19" s="27"/>
      <c r="D19" s="66">
        <v>620</v>
      </c>
      <c r="E19" s="12">
        <f>SUM(E14:E18)</f>
        <v>19.55</v>
      </c>
      <c r="F19" s="12">
        <f>SUM(F14:F18)</f>
        <v>16.850000000000001</v>
      </c>
      <c r="G19" s="12">
        <f>SUM(G14:G18)</f>
        <v>105.54</v>
      </c>
      <c r="H19" s="12">
        <f>SUM(H14:H18)</f>
        <v>650.5</v>
      </c>
    </row>
    <row r="20" spans="1:8" ht="15.75" x14ac:dyDescent="0.25">
      <c r="A20" s="19"/>
      <c r="B20" s="20"/>
      <c r="C20" s="20"/>
      <c r="D20" s="20"/>
      <c r="E20" s="20"/>
      <c r="F20" s="20"/>
      <c r="G20" s="20"/>
      <c r="H20" s="20"/>
    </row>
    <row r="21" spans="1:8" ht="15.75" x14ac:dyDescent="0.25">
      <c r="A21" s="99" t="s">
        <v>22</v>
      </c>
      <c r="B21" s="99"/>
      <c r="C21" s="99"/>
      <c r="D21" s="99"/>
      <c r="E21" s="99"/>
      <c r="F21" s="99"/>
      <c r="G21" s="99"/>
      <c r="H21" s="99"/>
    </row>
    <row r="22" spans="1:8" ht="15.75" x14ac:dyDescent="0.25">
      <c r="A22" s="21" t="s">
        <v>0</v>
      </c>
      <c r="B22" s="20"/>
      <c r="C22" s="20"/>
      <c r="D22" s="20"/>
      <c r="E22" s="61" t="s">
        <v>1</v>
      </c>
      <c r="F22" s="100" t="s">
        <v>23</v>
      </c>
      <c r="G22" s="101"/>
      <c r="H22" s="101"/>
    </row>
    <row r="23" spans="1:8" ht="15.75" x14ac:dyDescent="0.25">
      <c r="A23" s="20"/>
      <c r="B23" s="20"/>
      <c r="C23" s="20"/>
      <c r="D23" s="102" t="s">
        <v>3</v>
      </c>
      <c r="E23" s="102"/>
      <c r="F23" s="60" t="s">
        <v>4</v>
      </c>
      <c r="G23" s="20"/>
      <c r="H23" s="20"/>
    </row>
    <row r="24" spans="1:8" ht="15.75" x14ac:dyDescent="0.25">
      <c r="A24" s="94" t="s">
        <v>5</v>
      </c>
      <c r="B24" s="94" t="s">
        <v>6</v>
      </c>
      <c r="C24" s="94"/>
      <c r="D24" s="94" t="s">
        <v>7</v>
      </c>
      <c r="E24" s="98" t="s">
        <v>8</v>
      </c>
      <c r="F24" s="98"/>
      <c r="G24" s="98"/>
      <c r="H24" s="94" t="s">
        <v>9</v>
      </c>
    </row>
    <row r="25" spans="1:8" ht="15.75" x14ac:dyDescent="0.25">
      <c r="A25" s="95"/>
      <c r="B25" s="96"/>
      <c r="C25" s="97"/>
      <c r="D25" s="95"/>
      <c r="E25" s="62" t="s">
        <v>10</v>
      </c>
      <c r="F25" s="62" t="s">
        <v>11</v>
      </c>
      <c r="G25" s="62" t="s">
        <v>12</v>
      </c>
      <c r="H25" s="95"/>
    </row>
    <row r="26" spans="1:8" ht="15.75" x14ac:dyDescent="0.25">
      <c r="A26" s="59">
        <v>1</v>
      </c>
      <c r="B26" s="83">
        <v>2</v>
      </c>
      <c r="C26" s="83"/>
      <c r="D26" s="59">
        <v>3</v>
      </c>
      <c r="E26" s="59">
        <v>4</v>
      </c>
      <c r="F26" s="59">
        <v>5</v>
      </c>
      <c r="G26" s="59">
        <v>6</v>
      </c>
      <c r="H26" s="59">
        <v>7</v>
      </c>
    </row>
    <row r="27" spans="1:8" ht="15.75" x14ac:dyDescent="0.25">
      <c r="A27" s="84" t="s">
        <v>13</v>
      </c>
      <c r="B27" s="84"/>
      <c r="C27" s="84"/>
      <c r="D27" s="84"/>
      <c r="E27" s="84"/>
      <c r="F27" s="84"/>
      <c r="G27" s="84"/>
      <c r="H27" s="84"/>
    </row>
    <row r="28" spans="1:8" ht="15.75" customHeight="1" x14ac:dyDescent="0.25">
      <c r="A28" s="12">
        <v>25.09</v>
      </c>
      <c r="B28" s="105" t="s">
        <v>81</v>
      </c>
      <c r="C28" s="105"/>
      <c r="D28" s="13">
        <v>60</v>
      </c>
      <c r="E28" s="32">
        <v>0.68</v>
      </c>
      <c r="F28" s="32">
        <v>3.11</v>
      </c>
      <c r="G28" s="32">
        <v>5.95</v>
      </c>
      <c r="H28" s="32">
        <v>54.96</v>
      </c>
    </row>
    <row r="29" spans="1:8" ht="15.75" x14ac:dyDescent="0.25">
      <c r="A29" s="12">
        <v>129.08000000000001</v>
      </c>
      <c r="B29" s="105" t="s">
        <v>27</v>
      </c>
      <c r="C29" s="105"/>
      <c r="D29" s="33">
        <v>265</v>
      </c>
      <c r="E29" s="44">
        <v>8.27</v>
      </c>
      <c r="F29" s="44">
        <v>0.16</v>
      </c>
      <c r="G29" s="44">
        <v>0.02</v>
      </c>
      <c r="H29" s="44">
        <v>0.02</v>
      </c>
    </row>
    <row r="30" spans="1:8" ht="18.75" customHeight="1" x14ac:dyDescent="0.25">
      <c r="A30" s="16">
        <v>107</v>
      </c>
      <c r="B30" s="103" t="s">
        <v>103</v>
      </c>
      <c r="C30" s="104"/>
      <c r="D30" s="16">
        <v>200</v>
      </c>
      <c r="E30" s="10">
        <v>2.4</v>
      </c>
      <c r="F30" s="10">
        <v>0.1</v>
      </c>
      <c r="G30" s="10">
        <v>41.4</v>
      </c>
      <c r="H30" s="10">
        <v>171</v>
      </c>
    </row>
    <row r="31" spans="1:8" ht="15.75" x14ac:dyDescent="0.25">
      <c r="A31" s="12">
        <v>420.06</v>
      </c>
      <c r="B31" s="105" t="s">
        <v>17</v>
      </c>
      <c r="C31" s="105"/>
      <c r="D31" s="13">
        <v>50</v>
      </c>
      <c r="E31" s="13">
        <v>4</v>
      </c>
      <c r="F31" s="15">
        <v>0.5</v>
      </c>
      <c r="G31" s="15">
        <v>27.5</v>
      </c>
      <c r="H31" s="13">
        <v>130</v>
      </c>
    </row>
    <row r="32" spans="1:8" ht="15.75" x14ac:dyDescent="0.25">
      <c r="A32" s="29" t="s">
        <v>18</v>
      </c>
      <c r="B32" s="30"/>
      <c r="C32" s="30"/>
      <c r="D32" s="49">
        <f>SUM(D28:D31)</f>
        <v>575</v>
      </c>
      <c r="E32" s="31">
        <f>SUM(E28:E31)</f>
        <v>15.35</v>
      </c>
      <c r="F32" s="31">
        <f>SUM(F28:F31)</f>
        <v>3.87</v>
      </c>
      <c r="G32" s="31">
        <f>SUM(G28:G31)</f>
        <v>74.87</v>
      </c>
      <c r="H32" s="31">
        <f>SUM(H28:H31)</f>
        <v>355.98</v>
      </c>
    </row>
    <row r="33" spans="1:8" ht="15.75" x14ac:dyDescent="0.25">
      <c r="A33" s="19"/>
      <c r="B33" s="20"/>
      <c r="C33" s="20"/>
      <c r="D33" s="36"/>
      <c r="E33" s="20"/>
      <c r="F33" s="20"/>
      <c r="G33" s="20"/>
      <c r="H33" s="20"/>
    </row>
    <row r="34" spans="1:8" ht="15.75" x14ac:dyDescent="0.25">
      <c r="A34" s="99" t="s">
        <v>29</v>
      </c>
      <c r="B34" s="99"/>
      <c r="C34" s="99"/>
      <c r="D34" s="99"/>
      <c r="E34" s="99"/>
      <c r="F34" s="99"/>
      <c r="G34" s="99"/>
      <c r="H34" s="99"/>
    </row>
    <row r="35" spans="1:8" ht="15.75" x14ac:dyDescent="0.25">
      <c r="A35" s="21" t="s">
        <v>0</v>
      </c>
      <c r="B35" s="20"/>
      <c r="C35" s="20"/>
      <c r="D35" s="20"/>
      <c r="E35" s="61" t="s">
        <v>1</v>
      </c>
      <c r="F35" s="100" t="s">
        <v>30</v>
      </c>
      <c r="G35" s="101"/>
      <c r="H35" s="101"/>
    </row>
    <row r="36" spans="1:8" ht="15.75" x14ac:dyDescent="0.25">
      <c r="A36" s="20"/>
      <c r="B36" s="20"/>
      <c r="C36" s="20"/>
      <c r="D36" s="102" t="s">
        <v>3</v>
      </c>
      <c r="E36" s="102"/>
      <c r="F36" s="60" t="s">
        <v>4</v>
      </c>
      <c r="G36" s="20"/>
      <c r="H36" s="20"/>
    </row>
    <row r="37" spans="1:8" ht="15.75" x14ac:dyDescent="0.25">
      <c r="A37" s="94" t="s">
        <v>5</v>
      </c>
      <c r="B37" s="94" t="s">
        <v>6</v>
      </c>
      <c r="C37" s="94"/>
      <c r="D37" s="94" t="s">
        <v>7</v>
      </c>
      <c r="E37" s="98" t="s">
        <v>8</v>
      </c>
      <c r="F37" s="98"/>
      <c r="G37" s="98"/>
      <c r="H37" s="94" t="s">
        <v>9</v>
      </c>
    </row>
    <row r="38" spans="1:8" ht="15.75" x14ac:dyDescent="0.25">
      <c r="A38" s="95"/>
      <c r="B38" s="96"/>
      <c r="C38" s="97"/>
      <c r="D38" s="95"/>
      <c r="E38" s="62" t="s">
        <v>10</v>
      </c>
      <c r="F38" s="62" t="s">
        <v>11</v>
      </c>
      <c r="G38" s="62" t="s">
        <v>12</v>
      </c>
      <c r="H38" s="95"/>
    </row>
    <row r="39" spans="1:8" ht="15.75" x14ac:dyDescent="0.25">
      <c r="A39" s="59">
        <v>1</v>
      </c>
      <c r="B39" s="83">
        <v>2</v>
      </c>
      <c r="C39" s="83"/>
      <c r="D39" s="59">
        <v>3</v>
      </c>
      <c r="E39" s="59">
        <v>4</v>
      </c>
      <c r="F39" s="59">
        <v>5</v>
      </c>
      <c r="G39" s="59">
        <v>6</v>
      </c>
      <c r="H39" s="59">
        <v>7</v>
      </c>
    </row>
    <row r="40" spans="1:8" ht="15.75" x14ac:dyDescent="0.25">
      <c r="A40" s="84" t="s">
        <v>13</v>
      </c>
      <c r="B40" s="84"/>
      <c r="C40" s="84"/>
      <c r="D40" s="84"/>
      <c r="E40" s="84"/>
      <c r="F40" s="84"/>
      <c r="G40" s="84"/>
      <c r="H40" s="84"/>
    </row>
    <row r="41" spans="1:8" ht="15.75" x14ac:dyDescent="0.25">
      <c r="A41" s="52">
        <v>2.1</v>
      </c>
      <c r="B41" s="106" t="s">
        <v>109</v>
      </c>
      <c r="C41" s="106"/>
      <c r="D41" s="51">
        <v>80</v>
      </c>
      <c r="E41" s="50">
        <v>1.84</v>
      </c>
      <c r="F41" s="50">
        <v>4.0999999999999996</v>
      </c>
      <c r="G41" s="50">
        <v>9.34</v>
      </c>
      <c r="H41" s="51">
        <v>82.82</v>
      </c>
    </row>
    <row r="42" spans="1:8" ht="15.75" x14ac:dyDescent="0.25">
      <c r="A42" s="15">
        <v>445.3</v>
      </c>
      <c r="B42" s="105" t="s">
        <v>31</v>
      </c>
      <c r="C42" s="105"/>
      <c r="D42" s="14" t="s">
        <v>32</v>
      </c>
      <c r="E42" s="12">
        <v>9.9700000000000006</v>
      </c>
      <c r="F42" s="15">
        <v>11.9</v>
      </c>
      <c r="G42" s="12">
        <v>8.8699999999999992</v>
      </c>
      <c r="H42" s="12">
        <v>182.53</v>
      </c>
    </row>
    <row r="43" spans="1:8" ht="15" customHeight="1" x14ac:dyDescent="0.25">
      <c r="A43" s="12">
        <v>211.05</v>
      </c>
      <c r="B43" s="87" t="s">
        <v>19</v>
      </c>
      <c r="C43" s="88"/>
      <c r="D43" s="14" t="s">
        <v>71</v>
      </c>
      <c r="E43" s="12">
        <v>7.76</v>
      </c>
      <c r="F43" s="12">
        <v>4.3099999999999996</v>
      </c>
      <c r="G43" s="12">
        <v>49.49</v>
      </c>
      <c r="H43" s="15">
        <v>280.60000000000002</v>
      </c>
    </row>
    <row r="44" spans="1:8" ht="15.75" x14ac:dyDescent="0.25">
      <c r="A44" s="13">
        <v>283</v>
      </c>
      <c r="B44" s="105" t="s">
        <v>21</v>
      </c>
      <c r="C44" s="105"/>
      <c r="D44" s="13">
        <v>200</v>
      </c>
      <c r="E44" s="14"/>
      <c r="F44" s="14"/>
      <c r="G44" s="12">
        <v>9.98</v>
      </c>
      <c r="H44" s="15">
        <v>39.9</v>
      </c>
    </row>
    <row r="45" spans="1:8" ht="15.75" x14ac:dyDescent="0.25">
      <c r="A45" s="12">
        <v>420.06</v>
      </c>
      <c r="B45" s="105" t="s">
        <v>17</v>
      </c>
      <c r="C45" s="105"/>
      <c r="D45" s="13">
        <v>50</v>
      </c>
      <c r="E45" s="13">
        <v>4</v>
      </c>
      <c r="F45" s="15">
        <v>0.5</v>
      </c>
      <c r="G45" s="15">
        <v>27.5</v>
      </c>
      <c r="H45" s="13">
        <v>130</v>
      </c>
    </row>
    <row r="46" spans="1:8" ht="15.75" x14ac:dyDescent="0.25">
      <c r="A46" s="107" t="s">
        <v>33</v>
      </c>
      <c r="B46" s="108"/>
      <c r="C46" s="109"/>
      <c r="D46" s="49">
        <v>636</v>
      </c>
      <c r="E46" s="18">
        <f>SUM(E41:E45)</f>
        <v>23.57</v>
      </c>
      <c r="F46" s="18">
        <f>SUM(F41:F45)</f>
        <v>20.81</v>
      </c>
      <c r="G46" s="18">
        <f>SUM(G41:G45)</f>
        <v>105.18</v>
      </c>
      <c r="H46" s="18">
        <f>SUM(H41:H45)</f>
        <v>715.85</v>
      </c>
    </row>
    <row r="47" spans="1:8" ht="15.75" x14ac:dyDescent="0.25">
      <c r="A47" s="19"/>
      <c r="B47" s="20"/>
      <c r="C47" s="20"/>
      <c r="D47" s="20"/>
      <c r="E47" s="20"/>
      <c r="F47" s="20"/>
      <c r="G47" s="20"/>
      <c r="H47" s="20"/>
    </row>
    <row r="48" spans="1:8" ht="15.75" x14ac:dyDescent="0.25">
      <c r="A48" s="99" t="s">
        <v>34</v>
      </c>
      <c r="B48" s="99"/>
      <c r="C48" s="99"/>
      <c r="D48" s="99"/>
      <c r="E48" s="99"/>
      <c r="F48" s="99"/>
      <c r="G48" s="99"/>
      <c r="H48" s="99"/>
    </row>
    <row r="49" spans="1:8" ht="15.75" x14ac:dyDescent="0.25">
      <c r="A49" s="21" t="s">
        <v>0</v>
      </c>
      <c r="B49" s="20"/>
      <c r="C49" s="20"/>
      <c r="D49" s="20"/>
      <c r="E49" s="61" t="s">
        <v>1</v>
      </c>
      <c r="F49" s="100" t="s">
        <v>35</v>
      </c>
      <c r="G49" s="101"/>
      <c r="H49" s="101"/>
    </row>
    <row r="50" spans="1:8" ht="15.75" x14ac:dyDescent="0.25">
      <c r="A50" s="20"/>
      <c r="B50" s="20"/>
      <c r="C50" s="20"/>
      <c r="D50" s="102" t="s">
        <v>3</v>
      </c>
      <c r="E50" s="102"/>
      <c r="F50" s="60" t="s">
        <v>4</v>
      </c>
      <c r="G50" s="20"/>
      <c r="H50" s="20"/>
    </row>
    <row r="51" spans="1:8" ht="15.75" x14ac:dyDescent="0.25">
      <c r="A51" s="94" t="s">
        <v>5</v>
      </c>
      <c r="B51" s="94" t="s">
        <v>6</v>
      </c>
      <c r="C51" s="94"/>
      <c r="D51" s="94" t="s">
        <v>7</v>
      </c>
      <c r="E51" s="98" t="s">
        <v>8</v>
      </c>
      <c r="F51" s="98"/>
      <c r="G51" s="98"/>
      <c r="H51" s="94" t="s">
        <v>9</v>
      </c>
    </row>
    <row r="52" spans="1:8" ht="15.75" x14ac:dyDescent="0.25">
      <c r="A52" s="95"/>
      <c r="B52" s="96"/>
      <c r="C52" s="97"/>
      <c r="D52" s="95"/>
      <c r="E52" s="62" t="s">
        <v>10</v>
      </c>
      <c r="F52" s="62" t="s">
        <v>11</v>
      </c>
      <c r="G52" s="62" t="s">
        <v>12</v>
      </c>
      <c r="H52" s="95"/>
    </row>
    <row r="53" spans="1:8" ht="15.75" x14ac:dyDescent="0.25">
      <c r="A53" s="59">
        <v>1</v>
      </c>
      <c r="B53" s="83">
        <v>2</v>
      </c>
      <c r="C53" s="83"/>
      <c r="D53" s="59">
        <v>3</v>
      </c>
      <c r="E53" s="59">
        <v>4</v>
      </c>
      <c r="F53" s="59">
        <v>5</v>
      </c>
      <c r="G53" s="59">
        <v>6</v>
      </c>
      <c r="H53" s="59">
        <v>7</v>
      </c>
    </row>
    <row r="54" spans="1:8" ht="15.75" x14ac:dyDescent="0.25">
      <c r="A54" s="84" t="s">
        <v>13</v>
      </c>
      <c r="B54" s="84"/>
      <c r="C54" s="84"/>
      <c r="D54" s="84"/>
      <c r="E54" s="84"/>
      <c r="F54" s="84"/>
      <c r="G54" s="84"/>
      <c r="H54" s="84"/>
    </row>
    <row r="55" spans="1:8" ht="15.75" x14ac:dyDescent="0.25">
      <c r="A55" s="51">
        <v>41</v>
      </c>
      <c r="B55" s="110" t="s">
        <v>110</v>
      </c>
      <c r="C55" s="111"/>
      <c r="D55" s="51">
        <v>80</v>
      </c>
      <c r="E55" s="51">
        <v>3</v>
      </c>
      <c r="F55" s="51">
        <v>8.4</v>
      </c>
      <c r="G55" s="51">
        <v>4.9000000000000004</v>
      </c>
      <c r="H55" s="51">
        <v>107</v>
      </c>
    </row>
    <row r="56" spans="1:8" ht="15.75" customHeight="1" x14ac:dyDescent="0.25">
      <c r="A56" s="15">
        <v>56.13</v>
      </c>
      <c r="B56" s="87" t="s">
        <v>40</v>
      </c>
      <c r="C56" s="88"/>
      <c r="D56" s="14" t="s">
        <v>41</v>
      </c>
      <c r="E56" s="12">
        <v>2.0299999999999998</v>
      </c>
      <c r="F56" s="12">
        <v>5.67</v>
      </c>
      <c r="G56" s="12">
        <v>10.16</v>
      </c>
      <c r="H56" s="15">
        <v>100.52</v>
      </c>
    </row>
    <row r="57" spans="1:8" ht="15.75" x14ac:dyDescent="0.25">
      <c r="A57" s="13">
        <v>283</v>
      </c>
      <c r="B57" s="105" t="s">
        <v>21</v>
      </c>
      <c r="C57" s="105"/>
      <c r="D57" s="13">
        <v>200</v>
      </c>
      <c r="E57" s="14"/>
      <c r="F57" s="14"/>
      <c r="G57" s="12">
        <v>9.98</v>
      </c>
      <c r="H57" s="15">
        <v>39.9</v>
      </c>
    </row>
    <row r="58" spans="1:8" ht="15.75" x14ac:dyDescent="0.25">
      <c r="A58" s="12">
        <v>420.06</v>
      </c>
      <c r="B58" s="105" t="s">
        <v>17</v>
      </c>
      <c r="C58" s="105"/>
      <c r="D58" s="13">
        <v>50</v>
      </c>
      <c r="E58" s="13">
        <v>4</v>
      </c>
      <c r="F58" s="15">
        <v>0.5</v>
      </c>
      <c r="G58" s="15">
        <v>27.5</v>
      </c>
      <c r="H58" s="13">
        <v>130</v>
      </c>
    </row>
    <row r="59" spans="1:8" ht="15.75" x14ac:dyDescent="0.25">
      <c r="A59" s="37" t="s">
        <v>33</v>
      </c>
      <c r="B59" s="30"/>
      <c r="C59" s="30"/>
      <c r="D59" s="49">
        <f>D55+D57+D58+260</f>
        <v>590</v>
      </c>
      <c r="E59" s="18">
        <f>SUM(E55:E58)</f>
        <v>9.0299999999999994</v>
      </c>
      <c r="F59" s="18">
        <f>SUM(F55:F58)</f>
        <v>14.57</v>
      </c>
      <c r="G59" s="18">
        <f>SUM(G55:G58)</f>
        <v>52.54</v>
      </c>
      <c r="H59" s="18">
        <f>SUM(H55:H58)</f>
        <v>377.41999999999996</v>
      </c>
    </row>
    <row r="60" spans="1:8" ht="15.75" x14ac:dyDescent="0.25">
      <c r="A60" s="19"/>
      <c r="B60" s="20"/>
      <c r="C60" s="20"/>
      <c r="D60" s="36"/>
      <c r="E60" s="20"/>
      <c r="F60" s="20"/>
      <c r="G60" s="20"/>
      <c r="H60" s="20"/>
    </row>
    <row r="61" spans="1:8" ht="15.75" x14ac:dyDescent="0.25">
      <c r="A61" s="99" t="s">
        <v>44</v>
      </c>
      <c r="B61" s="99"/>
      <c r="C61" s="99"/>
      <c r="D61" s="99"/>
      <c r="E61" s="99"/>
      <c r="F61" s="99"/>
      <c r="G61" s="99"/>
      <c r="H61" s="99"/>
    </row>
    <row r="62" spans="1:8" ht="15.75" x14ac:dyDescent="0.25">
      <c r="A62" s="21" t="s">
        <v>0</v>
      </c>
      <c r="B62" s="20"/>
      <c r="C62" s="20"/>
      <c r="D62" s="20"/>
      <c r="E62" s="61" t="s">
        <v>1</v>
      </c>
      <c r="F62" s="100" t="s">
        <v>45</v>
      </c>
      <c r="G62" s="101"/>
      <c r="H62" s="101"/>
    </row>
    <row r="63" spans="1:8" ht="15.75" x14ac:dyDescent="0.25">
      <c r="A63" s="20"/>
      <c r="B63" s="20"/>
      <c r="C63" s="20"/>
      <c r="D63" s="102" t="s">
        <v>3</v>
      </c>
      <c r="E63" s="102"/>
      <c r="F63" s="60" t="s">
        <v>4</v>
      </c>
      <c r="G63" s="20"/>
      <c r="H63" s="20"/>
    </row>
    <row r="64" spans="1:8" ht="15.75" x14ac:dyDescent="0.25">
      <c r="A64" s="94" t="s">
        <v>5</v>
      </c>
      <c r="B64" s="94" t="s">
        <v>6</v>
      </c>
      <c r="C64" s="94"/>
      <c r="D64" s="94" t="s">
        <v>7</v>
      </c>
      <c r="E64" s="98" t="s">
        <v>8</v>
      </c>
      <c r="F64" s="98"/>
      <c r="G64" s="98"/>
      <c r="H64" s="94" t="s">
        <v>9</v>
      </c>
    </row>
    <row r="65" spans="1:8" ht="15.75" x14ac:dyDescent="0.25">
      <c r="A65" s="95"/>
      <c r="B65" s="96"/>
      <c r="C65" s="97"/>
      <c r="D65" s="95"/>
      <c r="E65" s="62" t="s">
        <v>10</v>
      </c>
      <c r="F65" s="62" t="s">
        <v>11</v>
      </c>
      <c r="G65" s="62" t="s">
        <v>12</v>
      </c>
      <c r="H65" s="95"/>
    </row>
    <row r="66" spans="1:8" ht="15.75" x14ac:dyDescent="0.25">
      <c r="A66" s="59">
        <v>1</v>
      </c>
      <c r="B66" s="83">
        <v>2</v>
      </c>
      <c r="C66" s="83"/>
      <c r="D66" s="59">
        <v>3</v>
      </c>
      <c r="E66" s="59">
        <v>4</v>
      </c>
      <c r="F66" s="59">
        <v>5</v>
      </c>
      <c r="G66" s="59">
        <v>6</v>
      </c>
      <c r="H66" s="59">
        <v>7</v>
      </c>
    </row>
    <row r="67" spans="1:8" ht="15.75" x14ac:dyDescent="0.25">
      <c r="A67" s="84" t="s">
        <v>13</v>
      </c>
      <c r="B67" s="84"/>
      <c r="C67" s="84"/>
      <c r="D67" s="84"/>
      <c r="E67" s="84"/>
      <c r="F67" s="84"/>
      <c r="G67" s="84"/>
      <c r="H67" s="84"/>
    </row>
    <row r="68" spans="1:8" ht="15.75" customHeight="1" x14ac:dyDescent="0.25">
      <c r="A68" s="51" t="s">
        <v>112</v>
      </c>
      <c r="B68" s="85" t="s">
        <v>115</v>
      </c>
      <c r="C68" s="85"/>
      <c r="D68" s="51">
        <v>60</v>
      </c>
      <c r="E68" s="51">
        <v>5</v>
      </c>
      <c r="F68" s="51">
        <v>2.5</v>
      </c>
      <c r="G68" s="51">
        <v>34.75</v>
      </c>
      <c r="H68" s="51">
        <v>105</v>
      </c>
    </row>
    <row r="69" spans="1:8" ht="15.75" x14ac:dyDescent="0.25">
      <c r="A69" s="12">
        <v>181.39</v>
      </c>
      <c r="B69" s="105" t="s">
        <v>46</v>
      </c>
      <c r="C69" s="105"/>
      <c r="D69" s="14">
        <v>213</v>
      </c>
      <c r="E69" s="15">
        <v>6.1</v>
      </c>
      <c r="F69" s="12">
        <v>13.28</v>
      </c>
      <c r="G69" s="12">
        <v>43</v>
      </c>
      <c r="H69" s="12">
        <v>316.60000000000002</v>
      </c>
    </row>
    <row r="70" spans="1:8" ht="15.75" x14ac:dyDescent="0.25">
      <c r="A70" s="16"/>
      <c r="B70" s="103" t="s">
        <v>69</v>
      </c>
      <c r="C70" s="104"/>
      <c r="D70" s="16">
        <v>200</v>
      </c>
      <c r="E70" s="10">
        <v>0.2</v>
      </c>
      <c r="F70" s="10">
        <v>0.1</v>
      </c>
      <c r="G70" s="10">
        <v>25.4</v>
      </c>
      <c r="H70" s="10">
        <v>25.4</v>
      </c>
    </row>
    <row r="71" spans="1:8" ht="15.75" x14ac:dyDescent="0.25">
      <c r="A71" s="12">
        <v>420.05</v>
      </c>
      <c r="B71" s="105" t="s">
        <v>17</v>
      </c>
      <c r="C71" s="105"/>
      <c r="D71" s="13">
        <v>45</v>
      </c>
      <c r="E71" s="15">
        <v>3.6</v>
      </c>
      <c r="F71" s="12">
        <v>0.45</v>
      </c>
      <c r="G71" s="12">
        <v>24.75</v>
      </c>
      <c r="H71" s="13">
        <v>117</v>
      </c>
    </row>
    <row r="72" spans="1:8" ht="15.75" x14ac:dyDescent="0.25">
      <c r="A72" s="37" t="s">
        <v>33</v>
      </c>
      <c r="B72" s="30"/>
      <c r="C72" s="30"/>
      <c r="D72" s="49">
        <f>SUM(D68:D71)</f>
        <v>518</v>
      </c>
      <c r="E72" s="43">
        <f>SUM(E68:F71)</f>
        <v>31.23</v>
      </c>
      <c r="F72" s="43">
        <f>SUM(F68:G71)</f>
        <v>144.23000000000002</v>
      </c>
      <c r="G72" s="43">
        <f>SUM(G68:H71)</f>
        <v>691.9</v>
      </c>
      <c r="H72" s="43">
        <f>SUM(H68:I71)</f>
        <v>564</v>
      </c>
    </row>
    <row r="73" spans="1:8" ht="15.75" x14ac:dyDescent="0.25">
      <c r="A73" s="19"/>
      <c r="B73" s="20"/>
      <c r="C73" s="20"/>
      <c r="D73" s="20"/>
      <c r="E73" s="20"/>
      <c r="F73" s="20"/>
      <c r="G73" s="20"/>
      <c r="H73" s="20"/>
    </row>
    <row r="74" spans="1:8" ht="15.75" x14ac:dyDescent="0.25">
      <c r="A74" s="99" t="s">
        <v>50</v>
      </c>
      <c r="B74" s="99"/>
      <c r="C74" s="99"/>
      <c r="D74" s="99"/>
      <c r="E74" s="99"/>
      <c r="F74" s="99"/>
      <c r="G74" s="99"/>
      <c r="H74" s="99"/>
    </row>
    <row r="75" spans="1:8" ht="15.75" x14ac:dyDescent="0.25">
      <c r="A75" s="21" t="s">
        <v>0</v>
      </c>
      <c r="B75" s="20"/>
      <c r="C75" s="20"/>
      <c r="D75" s="20"/>
      <c r="E75" s="61" t="s">
        <v>1</v>
      </c>
      <c r="F75" s="100" t="s">
        <v>2</v>
      </c>
      <c r="G75" s="101"/>
      <c r="H75" s="101"/>
    </row>
    <row r="76" spans="1:8" ht="15.75" x14ac:dyDescent="0.25">
      <c r="A76" s="20"/>
      <c r="B76" s="20"/>
      <c r="C76" s="20"/>
      <c r="D76" s="102" t="s">
        <v>3</v>
      </c>
      <c r="E76" s="102"/>
      <c r="F76" s="60" t="s">
        <v>51</v>
      </c>
      <c r="G76" s="20"/>
      <c r="H76" s="20"/>
    </row>
    <row r="77" spans="1:8" ht="15.75" x14ac:dyDescent="0.25">
      <c r="A77" s="94" t="s">
        <v>5</v>
      </c>
      <c r="B77" s="94" t="s">
        <v>6</v>
      </c>
      <c r="C77" s="94"/>
      <c r="D77" s="94" t="s">
        <v>7</v>
      </c>
      <c r="E77" s="98" t="s">
        <v>8</v>
      </c>
      <c r="F77" s="98"/>
      <c r="G77" s="98"/>
      <c r="H77" s="94" t="s">
        <v>9</v>
      </c>
    </row>
    <row r="78" spans="1:8" ht="15.75" x14ac:dyDescent="0.25">
      <c r="A78" s="95"/>
      <c r="B78" s="96"/>
      <c r="C78" s="97"/>
      <c r="D78" s="95"/>
      <c r="E78" s="62" t="s">
        <v>10</v>
      </c>
      <c r="F78" s="62" t="s">
        <v>11</v>
      </c>
      <c r="G78" s="62" t="s">
        <v>12</v>
      </c>
      <c r="H78" s="95"/>
    </row>
    <row r="79" spans="1:8" ht="15.75" x14ac:dyDescent="0.25">
      <c r="A79" s="59">
        <v>1</v>
      </c>
      <c r="B79" s="83">
        <v>2</v>
      </c>
      <c r="C79" s="83"/>
      <c r="D79" s="59">
        <v>3</v>
      </c>
      <c r="E79" s="59">
        <v>4</v>
      </c>
      <c r="F79" s="59">
        <v>5</v>
      </c>
      <c r="G79" s="59">
        <v>6</v>
      </c>
      <c r="H79" s="59">
        <v>7</v>
      </c>
    </row>
    <row r="80" spans="1:8" ht="15.75" x14ac:dyDescent="0.25">
      <c r="A80" s="84" t="s">
        <v>13</v>
      </c>
      <c r="B80" s="84"/>
      <c r="C80" s="84"/>
      <c r="D80" s="84"/>
      <c r="E80" s="84"/>
      <c r="F80" s="84"/>
      <c r="G80" s="84"/>
      <c r="H80" s="84"/>
    </row>
    <row r="81" spans="1:8" ht="15.75" x14ac:dyDescent="0.25">
      <c r="A81" s="51">
        <v>17</v>
      </c>
      <c r="B81" s="85" t="s">
        <v>108</v>
      </c>
      <c r="C81" s="85"/>
      <c r="D81" s="51">
        <v>80</v>
      </c>
      <c r="E81" s="51">
        <v>1.2</v>
      </c>
      <c r="F81" s="51">
        <v>3.6</v>
      </c>
      <c r="G81" s="51">
        <v>8.6</v>
      </c>
      <c r="H81" s="51">
        <v>71</v>
      </c>
    </row>
    <row r="82" spans="1:8" ht="32.25" customHeight="1" x14ac:dyDescent="0.25">
      <c r="A82" s="10">
        <v>502.53</v>
      </c>
      <c r="B82" s="112" t="s">
        <v>117</v>
      </c>
      <c r="C82" s="113"/>
      <c r="D82" s="11">
        <v>90</v>
      </c>
      <c r="E82" s="10">
        <v>9.9499999999999993</v>
      </c>
      <c r="F82" s="10">
        <v>9.48</v>
      </c>
      <c r="G82" s="10">
        <v>8.57</v>
      </c>
      <c r="H82" s="10">
        <v>159.02000000000001</v>
      </c>
    </row>
    <row r="83" spans="1:8" ht="15.75" customHeight="1" x14ac:dyDescent="0.25">
      <c r="A83" s="12">
        <v>211.05</v>
      </c>
      <c r="B83" s="87" t="s">
        <v>19</v>
      </c>
      <c r="C83" s="88"/>
      <c r="D83" s="14" t="s">
        <v>71</v>
      </c>
      <c r="E83" s="12">
        <v>7.76</v>
      </c>
      <c r="F83" s="12">
        <v>4.3099999999999996</v>
      </c>
      <c r="G83" s="12">
        <v>49.49</v>
      </c>
      <c r="H83" s="15">
        <v>280.60000000000002</v>
      </c>
    </row>
    <row r="84" spans="1:8" ht="15.75" x14ac:dyDescent="0.25">
      <c r="A84" s="12">
        <v>282.11</v>
      </c>
      <c r="B84" s="105" t="s">
        <v>16</v>
      </c>
      <c r="C84" s="105"/>
      <c r="D84" s="13">
        <v>200</v>
      </c>
      <c r="E84" s="14"/>
      <c r="F84" s="14"/>
      <c r="G84" s="15">
        <v>9.6999999999999993</v>
      </c>
      <c r="H84" s="13">
        <v>39</v>
      </c>
    </row>
    <row r="85" spans="1:8" ht="15.75" x14ac:dyDescent="0.25">
      <c r="A85" s="12">
        <v>420.06</v>
      </c>
      <c r="B85" s="105" t="s">
        <v>17</v>
      </c>
      <c r="C85" s="105"/>
      <c r="D85" s="13">
        <v>50</v>
      </c>
      <c r="E85" s="13">
        <v>4</v>
      </c>
      <c r="F85" s="15">
        <v>0.5</v>
      </c>
      <c r="G85" s="15">
        <v>27.5</v>
      </c>
      <c r="H85" s="13">
        <v>130</v>
      </c>
    </row>
    <row r="86" spans="1:8" ht="15.75" x14ac:dyDescent="0.25">
      <c r="A86" s="37" t="s">
        <v>33</v>
      </c>
      <c r="B86" s="30"/>
      <c r="C86" s="30"/>
      <c r="D86" s="49">
        <f>D81+D82+D84+D85+206</f>
        <v>626</v>
      </c>
      <c r="E86" s="18">
        <f>SUM(E81:E85)</f>
        <v>22.909999999999997</v>
      </c>
      <c r="F86" s="18">
        <f>SUM(F81:F85)</f>
        <v>17.89</v>
      </c>
      <c r="G86" s="18">
        <f>SUM(G81:G85)</f>
        <v>103.86</v>
      </c>
      <c r="H86" s="18">
        <f>SUM(H81:H85)</f>
        <v>679.62</v>
      </c>
    </row>
    <row r="87" spans="1:8" ht="15.75" x14ac:dyDescent="0.25">
      <c r="A87" s="19"/>
      <c r="B87" s="20"/>
      <c r="C87" s="20"/>
      <c r="D87" s="20"/>
      <c r="E87" s="20"/>
      <c r="F87" s="20"/>
      <c r="G87" s="20"/>
      <c r="H87" s="20"/>
    </row>
    <row r="88" spans="1:8" ht="15.75" x14ac:dyDescent="0.25">
      <c r="A88" s="99" t="s">
        <v>54</v>
      </c>
      <c r="B88" s="99"/>
      <c r="C88" s="99"/>
      <c r="D88" s="99"/>
      <c r="E88" s="99"/>
      <c r="F88" s="99"/>
      <c r="G88" s="99"/>
      <c r="H88" s="99"/>
    </row>
    <row r="89" spans="1:8" ht="15.75" x14ac:dyDescent="0.25">
      <c r="A89" s="21" t="s">
        <v>0</v>
      </c>
      <c r="B89" s="20"/>
      <c r="C89" s="20"/>
      <c r="D89" s="20"/>
      <c r="E89" s="61" t="s">
        <v>1</v>
      </c>
      <c r="F89" s="100" t="s">
        <v>23</v>
      </c>
      <c r="G89" s="101"/>
      <c r="H89" s="101"/>
    </row>
    <row r="90" spans="1:8" ht="15.75" x14ac:dyDescent="0.25">
      <c r="A90" s="20"/>
      <c r="B90" s="20"/>
      <c r="C90" s="20"/>
      <c r="D90" s="102" t="s">
        <v>3</v>
      </c>
      <c r="E90" s="102"/>
      <c r="F90" s="60" t="s">
        <v>51</v>
      </c>
      <c r="G90" s="20"/>
      <c r="H90" s="20"/>
    </row>
    <row r="91" spans="1:8" ht="15.75" x14ac:dyDescent="0.25">
      <c r="A91" s="94" t="s">
        <v>5</v>
      </c>
      <c r="B91" s="94" t="s">
        <v>6</v>
      </c>
      <c r="C91" s="94"/>
      <c r="D91" s="94" t="s">
        <v>7</v>
      </c>
      <c r="E91" s="98" t="s">
        <v>8</v>
      </c>
      <c r="F91" s="98"/>
      <c r="G91" s="98"/>
      <c r="H91" s="94" t="s">
        <v>9</v>
      </c>
    </row>
    <row r="92" spans="1:8" ht="15.75" x14ac:dyDescent="0.25">
      <c r="A92" s="95"/>
      <c r="B92" s="96"/>
      <c r="C92" s="97"/>
      <c r="D92" s="95"/>
      <c r="E92" s="62" t="s">
        <v>10</v>
      </c>
      <c r="F92" s="62" t="s">
        <v>11</v>
      </c>
      <c r="G92" s="62" t="s">
        <v>12</v>
      </c>
      <c r="H92" s="95"/>
    </row>
    <row r="93" spans="1:8" ht="15.75" x14ac:dyDescent="0.25">
      <c r="A93" s="59">
        <v>1</v>
      </c>
      <c r="B93" s="83">
        <v>2</v>
      </c>
      <c r="C93" s="83"/>
      <c r="D93" s="59">
        <v>3</v>
      </c>
      <c r="E93" s="59">
        <v>4</v>
      </c>
      <c r="F93" s="59">
        <v>5</v>
      </c>
      <c r="G93" s="59">
        <v>6</v>
      </c>
      <c r="H93" s="59">
        <v>7</v>
      </c>
    </row>
    <row r="94" spans="1:8" ht="15.75" x14ac:dyDescent="0.25">
      <c r="A94" s="84" t="s">
        <v>13</v>
      </c>
      <c r="B94" s="84"/>
      <c r="C94" s="84"/>
      <c r="D94" s="84"/>
      <c r="E94" s="84"/>
      <c r="F94" s="84"/>
      <c r="G94" s="84"/>
      <c r="H94" s="84"/>
    </row>
    <row r="95" spans="1:8" ht="15.75" x14ac:dyDescent="0.25">
      <c r="A95" s="12">
        <v>25.23</v>
      </c>
      <c r="B95" s="105" t="s">
        <v>57</v>
      </c>
      <c r="C95" s="105"/>
      <c r="D95" s="13">
        <v>100</v>
      </c>
      <c r="E95" s="12">
        <v>1.86</v>
      </c>
      <c r="F95" s="12">
        <v>8.4499999999999993</v>
      </c>
      <c r="G95" s="12">
        <v>10.96</v>
      </c>
      <c r="H95" s="12">
        <v>127.28</v>
      </c>
    </row>
    <row r="96" spans="1:8" ht="15.75" x14ac:dyDescent="0.25">
      <c r="A96" s="12">
        <v>506.25</v>
      </c>
      <c r="B96" s="105" t="s">
        <v>55</v>
      </c>
      <c r="C96" s="105"/>
      <c r="D96" s="14" t="s">
        <v>32</v>
      </c>
      <c r="E96" s="12">
        <v>8.76</v>
      </c>
      <c r="F96" s="12">
        <v>12.21</v>
      </c>
      <c r="G96" s="12">
        <v>8.85</v>
      </c>
      <c r="H96" s="12">
        <v>180.64</v>
      </c>
    </row>
    <row r="97" spans="1:8" ht="15" customHeight="1" x14ac:dyDescent="0.25">
      <c r="A97" s="13">
        <v>302</v>
      </c>
      <c r="B97" s="105" t="s">
        <v>43</v>
      </c>
      <c r="C97" s="105"/>
      <c r="D97" s="14" t="s">
        <v>98</v>
      </c>
      <c r="E97" s="12">
        <v>6.15</v>
      </c>
      <c r="F97" s="12">
        <v>0.19</v>
      </c>
      <c r="G97" s="12">
        <v>0.02</v>
      </c>
      <c r="H97" s="12">
        <v>0.02</v>
      </c>
    </row>
    <row r="98" spans="1:8" ht="15" customHeight="1" x14ac:dyDescent="0.25">
      <c r="A98" s="16">
        <v>107</v>
      </c>
      <c r="B98" s="103" t="s">
        <v>103</v>
      </c>
      <c r="C98" s="104"/>
      <c r="D98" s="16">
        <v>200</v>
      </c>
      <c r="E98" s="10">
        <v>2.4</v>
      </c>
      <c r="F98" s="10">
        <v>0.1</v>
      </c>
      <c r="G98" s="10">
        <v>41.4</v>
      </c>
      <c r="H98" s="10">
        <v>171</v>
      </c>
    </row>
    <row r="99" spans="1:8" ht="15.75" x14ac:dyDescent="0.25">
      <c r="A99" s="12">
        <v>420.02</v>
      </c>
      <c r="B99" s="105" t="s">
        <v>17</v>
      </c>
      <c r="C99" s="105"/>
      <c r="D99" s="13">
        <v>40</v>
      </c>
      <c r="E99" s="15">
        <v>3.2</v>
      </c>
      <c r="F99" s="15">
        <v>0.4</v>
      </c>
      <c r="G99" s="13">
        <v>22</v>
      </c>
      <c r="H99" s="13">
        <v>104</v>
      </c>
    </row>
    <row r="100" spans="1:8" ht="15.75" x14ac:dyDescent="0.25">
      <c r="A100" s="37" t="s">
        <v>33</v>
      </c>
      <c r="B100" s="30"/>
      <c r="C100" s="30"/>
      <c r="D100" s="49">
        <v>647</v>
      </c>
      <c r="E100" s="18">
        <f>SUM(E95:E99)</f>
        <v>22.369999999999997</v>
      </c>
      <c r="F100" s="18">
        <f>SUM(F95:F99)</f>
        <v>21.35</v>
      </c>
      <c r="G100" s="18">
        <f>SUM(G95:G99)</f>
        <v>83.23</v>
      </c>
      <c r="H100" s="18">
        <f>SUM(H95:H99)</f>
        <v>582.93999999999994</v>
      </c>
    </row>
    <row r="101" spans="1:8" ht="15.75" x14ac:dyDescent="0.25">
      <c r="A101" s="19"/>
      <c r="B101" s="20"/>
      <c r="C101" s="20"/>
      <c r="D101" s="36"/>
      <c r="E101" s="20"/>
      <c r="F101" s="20"/>
      <c r="G101" s="20"/>
      <c r="H101" s="20"/>
    </row>
    <row r="102" spans="1:8" ht="15.75" x14ac:dyDescent="0.25">
      <c r="A102" s="99" t="s">
        <v>58</v>
      </c>
      <c r="B102" s="99"/>
      <c r="C102" s="99"/>
      <c r="D102" s="99"/>
      <c r="E102" s="99"/>
      <c r="F102" s="99"/>
      <c r="G102" s="99"/>
      <c r="H102" s="99"/>
    </row>
    <row r="103" spans="1:8" ht="15.75" x14ac:dyDescent="0.25">
      <c r="A103" s="21" t="s">
        <v>0</v>
      </c>
      <c r="B103" s="20"/>
      <c r="C103" s="20"/>
      <c r="D103" s="20"/>
      <c r="E103" s="61" t="s">
        <v>1</v>
      </c>
      <c r="F103" s="100" t="s">
        <v>30</v>
      </c>
      <c r="G103" s="101"/>
      <c r="H103" s="101"/>
    </row>
    <row r="104" spans="1:8" ht="15.75" x14ac:dyDescent="0.25">
      <c r="A104" s="20"/>
      <c r="B104" s="20"/>
      <c r="C104" s="20"/>
      <c r="D104" s="102" t="s">
        <v>3</v>
      </c>
      <c r="E104" s="102"/>
      <c r="F104" s="60" t="s">
        <v>51</v>
      </c>
      <c r="G104" s="20"/>
      <c r="H104" s="20"/>
    </row>
    <row r="105" spans="1:8" ht="15.75" x14ac:dyDescent="0.25">
      <c r="A105" s="94" t="s">
        <v>5</v>
      </c>
      <c r="B105" s="94" t="s">
        <v>6</v>
      </c>
      <c r="C105" s="94"/>
      <c r="D105" s="94" t="s">
        <v>7</v>
      </c>
      <c r="E105" s="98" t="s">
        <v>8</v>
      </c>
      <c r="F105" s="98"/>
      <c r="G105" s="98"/>
      <c r="H105" s="94" t="s">
        <v>9</v>
      </c>
    </row>
    <row r="106" spans="1:8" ht="15.75" x14ac:dyDescent="0.25">
      <c r="A106" s="95"/>
      <c r="B106" s="96"/>
      <c r="C106" s="97"/>
      <c r="D106" s="95"/>
      <c r="E106" s="62" t="s">
        <v>10</v>
      </c>
      <c r="F106" s="62" t="s">
        <v>11</v>
      </c>
      <c r="G106" s="62" t="s">
        <v>12</v>
      </c>
      <c r="H106" s="95"/>
    </row>
    <row r="107" spans="1:8" ht="15.75" x14ac:dyDescent="0.25">
      <c r="A107" s="59">
        <v>1</v>
      </c>
      <c r="B107" s="83">
        <v>2</v>
      </c>
      <c r="C107" s="83"/>
      <c r="D107" s="59">
        <v>3</v>
      </c>
      <c r="E107" s="59">
        <v>4</v>
      </c>
      <c r="F107" s="59">
        <v>5</v>
      </c>
      <c r="G107" s="59">
        <v>6</v>
      </c>
      <c r="H107" s="59">
        <v>7</v>
      </c>
    </row>
    <row r="108" spans="1:8" ht="15.75" x14ac:dyDescent="0.25">
      <c r="A108" s="84" t="s">
        <v>13</v>
      </c>
      <c r="B108" s="84"/>
      <c r="C108" s="84"/>
      <c r="D108" s="84"/>
      <c r="E108" s="84"/>
      <c r="F108" s="84"/>
      <c r="G108" s="84"/>
      <c r="H108" s="84"/>
    </row>
    <row r="109" spans="1:8" ht="15.75" x14ac:dyDescent="0.25">
      <c r="A109" s="51">
        <v>12</v>
      </c>
      <c r="B109" s="85" t="s">
        <v>113</v>
      </c>
      <c r="C109" s="85"/>
      <c r="D109" s="51">
        <v>80</v>
      </c>
      <c r="E109" s="51">
        <v>0.93</v>
      </c>
      <c r="F109" s="51">
        <v>6.25</v>
      </c>
      <c r="G109" s="51">
        <v>8.6</v>
      </c>
      <c r="H109" s="51">
        <v>94.43</v>
      </c>
    </row>
    <row r="110" spans="1:8" ht="15" customHeight="1" x14ac:dyDescent="0.25">
      <c r="A110" s="12">
        <v>131.80000000000001</v>
      </c>
      <c r="B110" s="105" t="s">
        <v>53</v>
      </c>
      <c r="C110" s="105"/>
      <c r="D110" s="13">
        <v>200</v>
      </c>
      <c r="E110" s="12">
        <v>16.899999999999999</v>
      </c>
      <c r="F110" s="12">
        <v>15.56</v>
      </c>
      <c r="G110" s="12">
        <v>41.44</v>
      </c>
      <c r="H110" s="12">
        <v>399.78</v>
      </c>
    </row>
    <row r="111" spans="1:8" ht="15.75" x14ac:dyDescent="0.25">
      <c r="A111" s="13">
        <v>283</v>
      </c>
      <c r="B111" s="105" t="s">
        <v>21</v>
      </c>
      <c r="C111" s="105"/>
      <c r="D111" s="13">
        <v>200</v>
      </c>
      <c r="E111" s="14"/>
      <c r="F111" s="14"/>
      <c r="G111" s="12">
        <v>9.98</v>
      </c>
      <c r="H111" s="15">
        <v>39.9</v>
      </c>
    </row>
    <row r="112" spans="1:8" ht="15" customHeight="1" x14ac:dyDescent="0.25">
      <c r="A112" s="12">
        <v>420.06</v>
      </c>
      <c r="B112" s="105" t="s">
        <v>17</v>
      </c>
      <c r="C112" s="105"/>
      <c r="D112" s="13">
        <v>50</v>
      </c>
      <c r="E112" s="13">
        <v>4</v>
      </c>
      <c r="F112" s="15">
        <v>0.5</v>
      </c>
      <c r="G112" s="15">
        <v>27.5</v>
      </c>
      <c r="H112" s="13">
        <v>130</v>
      </c>
    </row>
    <row r="113" spans="1:8" ht="15.75" x14ac:dyDescent="0.25">
      <c r="A113" s="37" t="s">
        <v>33</v>
      </c>
      <c r="B113" s="30"/>
      <c r="C113" s="30"/>
      <c r="D113" s="49">
        <f>SUM(D109:D112)</f>
        <v>530</v>
      </c>
      <c r="E113" s="18">
        <f>SUM(E109:E112)</f>
        <v>21.83</v>
      </c>
      <c r="F113" s="18">
        <f>SUM(F109:F112)</f>
        <v>22.310000000000002</v>
      </c>
      <c r="G113" s="18">
        <f>SUM(G109:G112)</f>
        <v>87.52</v>
      </c>
      <c r="H113" s="18">
        <f>SUM(H109:H112)</f>
        <v>664.11</v>
      </c>
    </row>
    <row r="114" spans="1:8" ht="15.75" x14ac:dyDescent="0.25">
      <c r="A114" s="19"/>
      <c r="B114" s="20"/>
      <c r="C114" s="20"/>
      <c r="D114" s="20"/>
      <c r="E114" s="20"/>
      <c r="F114" s="20"/>
      <c r="G114" s="20"/>
      <c r="H114" s="20"/>
    </row>
    <row r="115" spans="1:8" ht="15.75" x14ac:dyDescent="0.25">
      <c r="A115" s="99" t="s">
        <v>59</v>
      </c>
      <c r="B115" s="99"/>
      <c r="C115" s="99"/>
      <c r="D115" s="99"/>
      <c r="E115" s="99"/>
      <c r="F115" s="99"/>
      <c r="G115" s="99"/>
      <c r="H115" s="99"/>
    </row>
    <row r="116" spans="1:8" ht="15.75" x14ac:dyDescent="0.25">
      <c r="A116" s="21" t="s">
        <v>0</v>
      </c>
      <c r="B116" s="20"/>
      <c r="C116" s="20"/>
      <c r="D116" s="20"/>
      <c r="E116" s="61" t="s">
        <v>1</v>
      </c>
      <c r="F116" s="100" t="s">
        <v>35</v>
      </c>
      <c r="G116" s="101"/>
      <c r="H116" s="101"/>
    </row>
    <row r="117" spans="1:8" ht="15.75" x14ac:dyDescent="0.25">
      <c r="A117" s="20"/>
      <c r="B117" s="20"/>
      <c r="C117" s="20"/>
      <c r="D117" s="102" t="s">
        <v>3</v>
      </c>
      <c r="E117" s="102"/>
      <c r="F117" s="60" t="s">
        <v>51</v>
      </c>
      <c r="G117" s="20"/>
      <c r="H117" s="20"/>
    </row>
    <row r="118" spans="1:8" ht="15.75" x14ac:dyDescent="0.25">
      <c r="A118" s="94" t="s">
        <v>5</v>
      </c>
      <c r="B118" s="94" t="s">
        <v>6</v>
      </c>
      <c r="C118" s="94"/>
      <c r="D118" s="94" t="s">
        <v>7</v>
      </c>
      <c r="E118" s="98" t="s">
        <v>8</v>
      </c>
      <c r="F118" s="98"/>
      <c r="G118" s="98"/>
      <c r="H118" s="94" t="s">
        <v>9</v>
      </c>
    </row>
    <row r="119" spans="1:8" ht="15.75" x14ac:dyDescent="0.25">
      <c r="A119" s="95"/>
      <c r="B119" s="96"/>
      <c r="C119" s="97"/>
      <c r="D119" s="95"/>
      <c r="E119" s="62" t="s">
        <v>10</v>
      </c>
      <c r="F119" s="62" t="s">
        <v>11</v>
      </c>
      <c r="G119" s="62" t="s">
        <v>12</v>
      </c>
      <c r="H119" s="95"/>
    </row>
    <row r="120" spans="1:8" ht="15.75" x14ac:dyDescent="0.25">
      <c r="A120" s="59">
        <v>1</v>
      </c>
      <c r="B120" s="83">
        <v>2</v>
      </c>
      <c r="C120" s="83"/>
      <c r="D120" s="59">
        <v>3</v>
      </c>
      <c r="E120" s="59">
        <v>4</v>
      </c>
      <c r="F120" s="59">
        <v>5</v>
      </c>
      <c r="G120" s="59">
        <v>6</v>
      </c>
      <c r="H120" s="59">
        <v>7</v>
      </c>
    </row>
    <row r="121" spans="1:8" ht="15.75" x14ac:dyDescent="0.25">
      <c r="A121" s="84" t="s">
        <v>13</v>
      </c>
      <c r="B121" s="84"/>
      <c r="C121" s="84"/>
      <c r="D121" s="84"/>
      <c r="E121" s="84"/>
      <c r="F121" s="84"/>
      <c r="G121" s="84"/>
      <c r="H121" s="84"/>
    </row>
    <row r="122" spans="1:8" ht="15.75" x14ac:dyDescent="0.25">
      <c r="A122" s="10">
        <v>26</v>
      </c>
      <c r="B122" s="112" t="s">
        <v>102</v>
      </c>
      <c r="C122" s="113"/>
      <c r="D122" s="11">
        <v>60</v>
      </c>
      <c r="E122" s="10">
        <v>0.82</v>
      </c>
      <c r="F122" s="10">
        <v>1.33</v>
      </c>
      <c r="G122" s="10">
        <v>4.57</v>
      </c>
      <c r="H122" s="10">
        <v>34.5</v>
      </c>
    </row>
    <row r="123" spans="1:8" ht="15.75" customHeight="1" x14ac:dyDescent="0.25">
      <c r="A123" s="15">
        <v>445.3</v>
      </c>
      <c r="B123" s="105" t="s">
        <v>31</v>
      </c>
      <c r="C123" s="105"/>
      <c r="D123" s="14" t="s">
        <v>32</v>
      </c>
      <c r="E123" s="12">
        <v>9.9700000000000006</v>
      </c>
      <c r="F123" s="15">
        <v>11.9</v>
      </c>
      <c r="G123" s="12">
        <v>8.8699999999999992</v>
      </c>
      <c r="H123" s="12">
        <v>182.53</v>
      </c>
    </row>
    <row r="124" spans="1:8" ht="15.75" x14ac:dyDescent="0.25">
      <c r="A124" s="12">
        <v>138.21</v>
      </c>
      <c r="B124" s="105" t="s">
        <v>49</v>
      </c>
      <c r="C124" s="105"/>
      <c r="D124" s="13">
        <v>200</v>
      </c>
      <c r="E124" s="15">
        <v>4.4000000000000004</v>
      </c>
      <c r="F124" s="12">
        <v>6.77</v>
      </c>
      <c r="G124" s="15">
        <v>29.5</v>
      </c>
      <c r="H124" s="12">
        <v>196.91</v>
      </c>
    </row>
    <row r="125" spans="1:8" ht="15" customHeight="1" x14ac:dyDescent="0.25">
      <c r="A125" s="16">
        <v>107</v>
      </c>
      <c r="B125" s="103" t="s">
        <v>103</v>
      </c>
      <c r="C125" s="104"/>
      <c r="D125" s="16">
        <v>200</v>
      </c>
      <c r="E125" s="10">
        <v>2.4</v>
      </c>
      <c r="F125" s="10">
        <v>0.1</v>
      </c>
      <c r="G125" s="10">
        <v>41.4</v>
      </c>
      <c r="H125" s="10">
        <v>171</v>
      </c>
    </row>
    <row r="126" spans="1:8" ht="15.75" x14ac:dyDescent="0.25">
      <c r="A126" s="12">
        <v>420.02</v>
      </c>
      <c r="B126" s="105" t="s">
        <v>17</v>
      </c>
      <c r="C126" s="105"/>
      <c r="D126" s="13">
        <v>40</v>
      </c>
      <c r="E126" s="15">
        <v>3.2</v>
      </c>
      <c r="F126" s="15">
        <v>0.4</v>
      </c>
      <c r="G126" s="13">
        <v>22</v>
      </c>
      <c r="H126" s="13">
        <v>104</v>
      </c>
    </row>
    <row r="127" spans="1:8" ht="15.75" x14ac:dyDescent="0.25">
      <c r="A127" s="37" t="s">
        <v>33</v>
      </c>
      <c r="B127" s="30"/>
      <c r="C127" s="30"/>
      <c r="D127" s="49">
        <f>D122+D124+D125+D126+100</f>
        <v>600</v>
      </c>
      <c r="E127" s="18">
        <f>SUM(E122:E126)</f>
        <v>20.79</v>
      </c>
      <c r="F127" s="18">
        <f>SUM(F122:F126)</f>
        <v>20.5</v>
      </c>
      <c r="G127" s="18">
        <f>SUM(G122:G126)</f>
        <v>106.34</v>
      </c>
      <c r="H127" s="18">
        <f>SUM(H122:H126)</f>
        <v>688.94</v>
      </c>
    </row>
    <row r="128" spans="1:8" ht="15.75" x14ac:dyDescent="0.25">
      <c r="A128" s="19" t="s">
        <v>61</v>
      </c>
      <c r="B128" s="20"/>
      <c r="C128" s="20"/>
      <c r="D128" s="36"/>
      <c r="E128" s="20"/>
      <c r="F128" s="20"/>
      <c r="G128" s="20"/>
      <c r="H128" s="20"/>
    </row>
    <row r="129" spans="1:8" ht="15.75" x14ac:dyDescent="0.25">
      <c r="A129" s="99" t="s">
        <v>62</v>
      </c>
      <c r="B129" s="99"/>
      <c r="C129" s="99"/>
      <c r="D129" s="99"/>
      <c r="E129" s="99"/>
      <c r="F129" s="99"/>
      <c r="G129" s="99"/>
      <c r="H129" s="99"/>
    </row>
    <row r="130" spans="1:8" ht="15.75" x14ac:dyDescent="0.25">
      <c r="A130" s="21" t="s">
        <v>0</v>
      </c>
      <c r="B130" s="20"/>
      <c r="C130" s="20"/>
      <c r="D130" s="20"/>
      <c r="E130" s="61" t="s">
        <v>1</v>
      </c>
      <c r="F130" s="100" t="s">
        <v>45</v>
      </c>
      <c r="G130" s="101"/>
      <c r="H130" s="101"/>
    </row>
    <row r="131" spans="1:8" ht="15.75" x14ac:dyDescent="0.25">
      <c r="A131" s="20"/>
      <c r="B131" s="20"/>
      <c r="C131" s="20"/>
      <c r="D131" s="102" t="s">
        <v>3</v>
      </c>
      <c r="E131" s="102"/>
      <c r="F131" s="60" t="s">
        <v>51</v>
      </c>
      <c r="G131" s="20"/>
      <c r="H131" s="20"/>
    </row>
    <row r="132" spans="1:8" ht="15.75" x14ac:dyDescent="0.25">
      <c r="A132" s="94" t="s">
        <v>5</v>
      </c>
      <c r="B132" s="94" t="s">
        <v>6</v>
      </c>
      <c r="C132" s="94"/>
      <c r="D132" s="94" t="s">
        <v>7</v>
      </c>
      <c r="E132" s="98" t="s">
        <v>8</v>
      </c>
      <c r="F132" s="98"/>
      <c r="G132" s="98"/>
      <c r="H132" s="94" t="s">
        <v>9</v>
      </c>
    </row>
    <row r="133" spans="1:8" ht="15.75" x14ac:dyDescent="0.25">
      <c r="A133" s="95"/>
      <c r="B133" s="96"/>
      <c r="C133" s="97"/>
      <c r="D133" s="95"/>
      <c r="E133" s="62" t="s">
        <v>10</v>
      </c>
      <c r="F133" s="62" t="s">
        <v>11</v>
      </c>
      <c r="G133" s="62" t="s">
        <v>12</v>
      </c>
      <c r="H133" s="95"/>
    </row>
    <row r="134" spans="1:8" ht="15.75" x14ac:dyDescent="0.25">
      <c r="A134" s="59">
        <v>1</v>
      </c>
      <c r="B134" s="83">
        <v>2</v>
      </c>
      <c r="C134" s="83"/>
      <c r="D134" s="59">
        <v>3</v>
      </c>
      <c r="E134" s="59">
        <v>4</v>
      </c>
      <c r="F134" s="59">
        <v>5</v>
      </c>
      <c r="G134" s="59">
        <v>6</v>
      </c>
      <c r="H134" s="59">
        <v>7</v>
      </c>
    </row>
    <row r="135" spans="1:8" ht="15.75" x14ac:dyDescent="0.25">
      <c r="A135" s="84" t="s">
        <v>13</v>
      </c>
      <c r="B135" s="84"/>
      <c r="C135" s="84"/>
      <c r="D135" s="84"/>
      <c r="E135" s="84"/>
      <c r="F135" s="84"/>
      <c r="G135" s="84"/>
      <c r="H135" s="84"/>
    </row>
    <row r="136" spans="1:8" ht="15.75" customHeight="1" x14ac:dyDescent="0.25">
      <c r="A136" s="51">
        <v>17</v>
      </c>
      <c r="B136" s="85" t="s">
        <v>108</v>
      </c>
      <c r="C136" s="85"/>
      <c r="D136" s="51">
        <v>80</v>
      </c>
      <c r="E136" s="51">
        <v>1.2</v>
      </c>
      <c r="F136" s="51">
        <v>3.6</v>
      </c>
      <c r="G136" s="51">
        <v>8.6</v>
      </c>
      <c r="H136" s="51">
        <v>71</v>
      </c>
    </row>
    <row r="137" spans="1:8" ht="15.75" x14ac:dyDescent="0.25">
      <c r="A137" s="12">
        <v>493.02</v>
      </c>
      <c r="B137" s="105" t="s">
        <v>63</v>
      </c>
      <c r="C137" s="105"/>
      <c r="D137" s="33" t="s">
        <v>98</v>
      </c>
      <c r="E137" s="44">
        <v>6.48</v>
      </c>
      <c r="F137" s="44">
        <v>0.28999999999999998</v>
      </c>
      <c r="G137" s="44">
        <v>0.05</v>
      </c>
      <c r="H137" s="44">
        <v>0.06</v>
      </c>
    </row>
    <row r="138" spans="1:8" ht="15.75" x14ac:dyDescent="0.25">
      <c r="A138" s="13">
        <v>283</v>
      </c>
      <c r="B138" s="105" t="s">
        <v>21</v>
      </c>
      <c r="C138" s="105"/>
      <c r="D138" s="13">
        <v>200</v>
      </c>
      <c r="E138" s="45"/>
      <c r="F138" s="45"/>
      <c r="G138" s="34">
        <v>9.98</v>
      </c>
      <c r="H138" s="35">
        <v>39.9</v>
      </c>
    </row>
    <row r="139" spans="1:8" ht="15.75" x14ac:dyDescent="0.25">
      <c r="A139" s="12">
        <v>420.02</v>
      </c>
      <c r="B139" s="105" t="s">
        <v>17</v>
      </c>
      <c r="C139" s="105"/>
      <c r="D139" s="13">
        <v>40</v>
      </c>
      <c r="E139" s="15">
        <v>3.2</v>
      </c>
      <c r="F139" s="15">
        <v>0.4</v>
      </c>
      <c r="G139" s="13">
        <v>22</v>
      </c>
      <c r="H139" s="13">
        <v>104</v>
      </c>
    </row>
    <row r="140" spans="1:8" ht="15.75" x14ac:dyDescent="0.25">
      <c r="A140" s="114" t="s">
        <v>33</v>
      </c>
      <c r="B140" s="115"/>
      <c r="C140" s="116"/>
      <c r="D140" s="65">
        <f>507</f>
        <v>507</v>
      </c>
      <c r="E140" s="18">
        <f>SUM(E136:E139)</f>
        <v>10.88</v>
      </c>
      <c r="F140" s="18">
        <f>SUM(F136:F139)</f>
        <v>4.29</v>
      </c>
      <c r="G140" s="18">
        <f>SUM(G136:G139)</f>
        <v>40.630000000000003</v>
      </c>
      <c r="H140" s="18">
        <f>SUM(H136:H139)</f>
        <v>214.96</v>
      </c>
    </row>
    <row r="141" spans="1:8" ht="15.75" x14ac:dyDescent="0.25">
      <c r="A141" s="38" t="s">
        <v>65</v>
      </c>
      <c r="B141" s="39"/>
      <c r="C141" s="39"/>
      <c r="D141" s="49">
        <f>D19+D32+D46+D59+D72+D86+D100+D113+D127+D140</f>
        <v>5849</v>
      </c>
      <c r="E141" s="49">
        <f>E19+E32+E46+E59+E72+E86+E100+E113+E127+E140</f>
        <v>197.50999999999996</v>
      </c>
      <c r="F141" s="49">
        <f>F19+F32+F46+F59+F72+F86+F100+F113+F127+F140</f>
        <v>286.67</v>
      </c>
      <c r="G141" s="49">
        <f>G19+G32+G46+G59+G72+G86+G100+G113+G127+G140</f>
        <v>1451.61</v>
      </c>
      <c r="H141" s="49">
        <f>H19+H32+H46+H59+H72+H86+H100+H113+H127+H140</f>
        <v>5494.3200000000006</v>
      </c>
    </row>
    <row r="142" spans="1:8" ht="15.75" x14ac:dyDescent="0.25">
      <c r="A142" s="38" t="s">
        <v>118</v>
      </c>
      <c r="B142" s="39"/>
      <c r="C142" s="39"/>
      <c r="D142" s="73">
        <f>D141/10</f>
        <v>584.9</v>
      </c>
      <c r="E142" s="73">
        <f t="shared" ref="E142:H142" si="0">E141/10</f>
        <v>19.750999999999998</v>
      </c>
      <c r="F142" s="73">
        <f t="shared" si="0"/>
        <v>28.667000000000002</v>
      </c>
      <c r="G142" s="73">
        <f t="shared" si="0"/>
        <v>145.161</v>
      </c>
      <c r="H142" s="73">
        <f t="shared" si="0"/>
        <v>549.43200000000002</v>
      </c>
    </row>
  </sheetData>
  <mergeCells count="148">
    <mergeCell ref="A140:C140"/>
    <mergeCell ref="B134:C134"/>
    <mergeCell ref="A135:H135"/>
    <mergeCell ref="B136:C136"/>
    <mergeCell ref="B137:C137"/>
    <mergeCell ref="B138:C138"/>
    <mergeCell ref="B139:C139"/>
    <mergeCell ref="A129:H129"/>
    <mergeCell ref="F130:H130"/>
    <mergeCell ref="D131:E131"/>
    <mergeCell ref="A132:A133"/>
    <mergeCell ref="B132:C133"/>
    <mergeCell ref="D132:D133"/>
    <mergeCell ref="E132:G132"/>
    <mergeCell ref="H132:H133"/>
    <mergeCell ref="A121:H121"/>
    <mergeCell ref="B122:C122"/>
    <mergeCell ref="B123:C123"/>
    <mergeCell ref="B124:C124"/>
    <mergeCell ref="B125:C125"/>
    <mergeCell ref="B126:C126"/>
    <mergeCell ref="A118:A119"/>
    <mergeCell ref="B118:C119"/>
    <mergeCell ref="D118:D119"/>
    <mergeCell ref="E118:G118"/>
    <mergeCell ref="H118:H119"/>
    <mergeCell ref="B120:C120"/>
    <mergeCell ref="A115:H115"/>
    <mergeCell ref="F116:H116"/>
    <mergeCell ref="D117:E117"/>
    <mergeCell ref="B107:C107"/>
    <mergeCell ref="A108:H108"/>
    <mergeCell ref="B109:C109"/>
    <mergeCell ref="B110:C110"/>
    <mergeCell ref="B111:C111"/>
    <mergeCell ref="B112:C112"/>
    <mergeCell ref="B99:C99"/>
    <mergeCell ref="A102:H102"/>
    <mergeCell ref="F103:H103"/>
    <mergeCell ref="D104:E104"/>
    <mergeCell ref="A105:A106"/>
    <mergeCell ref="B105:C106"/>
    <mergeCell ref="D105:D106"/>
    <mergeCell ref="E105:G105"/>
    <mergeCell ref="H105:H106"/>
    <mergeCell ref="B93:C93"/>
    <mergeCell ref="A94:H94"/>
    <mergeCell ref="B95:C95"/>
    <mergeCell ref="B96:C96"/>
    <mergeCell ref="B97:C97"/>
    <mergeCell ref="B98:C98"/>
    <mergeCell ref="A88:H88"/>
    <mergeCell ref="F89:H89"/>
    <mergeCell ref="D90:E90"/>
    <mergeCell ref="A91:A92"/>
    <mergeCell ref="B91:C92"/>
    <mergeCell ref="D91:D92"/>
    <mergeCell ref="E91:G91"/>
    <mergeCell ref="H91:H92"/>
    <mergeCell ref="A80:H80"/>
    <mergeCell ref="B81:C81"/>
    <mergeCell ref="B82:C82"/>
    <mergeCell ref="B83:C83"/>
    <mergeCell ref="B84:C84"/>
    <mergeCell ref="B85:C85"/>
    <mergeCell ref="A77:A78"/>
    <mergeCell ref="B77:C78"/>
    <mergeCell ref="D77:D78"/>
    <mergeCell ref="E77:G77"/>
    <mergeCell ref="H77:H78"/>
    <mergeCell ref="B79:C79"/>
    <mergeCell ref="A74:H74"/>
    <mergeCell ref="F75:H75"/>
    <mergeCell ref="D76:E76"/>
    <mergeCell ref="B66:C66"/>
    <mergeCell ref="A67:H67"/>
    <mergeCell ref="B68:C68"/>
    <mergeCell ref="B69:C69"/>
    <mergeCell ref="B70:C70"/>
    <mergeCell ref="B71:C71"/>
    <mergeCell ref="A61:H61"/>
    <mergeCell ref="F62:H62"/>
    <mergeCell ref="D63:E63"/>
    <mergeCell ref="A64:A65"/>
    <mergeCell ref="B64:C65"/>
    <mergeCell ref="D64:D65"/>
    <mergeCell ref="E64:G64"/>
    <mergeCell ref="H64:H65"/>
    <mergeCell ref="A54:H54"/>
    <mergeCell ref="B55:C55"/>
    <mergeCell ref="B56:C56"/>
    <mergeCell ref="B57:C57"/>
    <mergeCell ref="B58:C58"/>
    <mergeCell ref="A51:A52"/>
    <mergeCell ref="B51:C52"/>
    <mergeCell ref="D51:D52"/>
    <mergeCell ref="E51:G51"/>
    <mergeCell ref="H51:H52"/>
    <mergeCell ref="B53:C53"/>
    <mergeCell ref="B45:C45"/>
    <mergeCell ref="A46:C46"/>
    <mergeCell ref="A48:H48"/>
    <mergeCell ref="F49:H49"/>
    <mergeCell ref="D50:E50"/>
    <mergeCell ref="A40:H40"/>
    <mergeCell ref="B41:C41"/>
    <mergeCell ref="B42:C42"/>
    <mergeCell ref="B43:C43"/>
    <mergeCell ref="B44:C44"/>
    <mergeCell ref="A37:A38"/>
    <mergeCell ref="B37:C38"/>
    <mergeCell ref="D37:D38"/>
    <mergeCell ref="E37:G37"/>
    <mergeCell ref="H37:H38"/>
    <mergeCell ref="B39:C39"/>
    <mergeCell ref="B30:C30"/>
    <mergeCell ref="B31:C31"/>
    <mergeCell ref="A34:H34"/>
    <mergeCell ref="F35:H35"/>
    <mergeCell ref="D36:E36"/>
    <mergeCell ref="B26:C26"/>
    <mergeCell ref="A27:H27"/>
    <mergeCell ref="B28:C28"/>
    <mergeCell ref="B29:C29"/>
    <mergeCell ref="B18:C18"/>
    <mergeCell ref="A21:H21"/>
    <mergeCell ref="F22:H22"/>
    <mergeCell ref="D23:E23"/>
    <mergeCell ref="A24:A25"/>
    <mergeCell ref="B24:C25"/>
    <mergeCell ref="D24:D25"/>
    <mergeCell ref="E24:G24"/>
    <mergeCell ref="H24:H25"/>
    <mergeCell ref="B12:C12"/>
    <mergeCell ref="A13:H13"/>
    <mergeCell ref="B14:C14"/>
    <mergeCell ref="B15:C15"/>
    <mergeCell ref="B16:C16"/>
    <mergeCell ref="B17:C17"/>
    <mergeCell ref="G4:H4"/>
    <mergeCell ref="A6:H7"/>
    <mergeCell ref="F8:H8"/>
    <mergeCell ref="D9:E9"/>
    <mergeCell ref="A10:A11"/>
    <mergeCell ref="B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9" manualBreakCount="9">
    <brk id="20" max="16383" man="1"/>
    <brk id="33" max="16383" man="1"/>
    <brk id="47" max="16383" man="1"/>
    <brk id="60" max="16383" man="1"/>
    <brk id="73" max="16383" man="1"/>
    <brk id="87" max="16383" man="1"/>
    <brk id="101" max="16383" man="1"/>
    <brk id="114" max="16383" man="1"/>
    <brk id="1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64"/>
  <sheetViews>
    <sheetView topLeftCell="A53" workbookViewId="0">
      <selection activeCell="D69" sqref="D69"/>
    </sheetView>
  </sheetViews>
  <sheetFormatPr defaultRowHeight="15" x14ac:dyDescent="0.25"/>
  <cols>
    <col min="1" max="1" width="16.85546875" customWidth="1"/>
    <col min="3" max="3" width="33.42578125" customWidth="1"/>
    <col min="4" max="4" width="11.28515625" customWidth="1"/>
    <col min="8" max="8" width="15.85546875" customWidth="1"/>
  </cols>
  <sheetData>
    <row r="4" spans="1:8" x14ac:dyDescent="0.25">
      <c r="G4" s="89"/>
      <c r="H4" s="89"/>
    </row>
    <row r="6" spans="1:8" x14ac:dyDescent="0.25">
      <c r="A6" s="90" t="s">
        <v>119</v>
      </c>
      <c r="B6" s="89"/>
      <c r="C6" s="89"/>
      <c r="D6" s="89"/>
      <c r="E6" s="89"/>
      <c r="F6" s="89"/>
      <c r="G6" s="89"/>
      <c r="H6" s="89"/>
    </row>
    <row r="7" spans="1:8" x14ac:dyDescent="0.25">
      <c r="A7" s="89"/>
      <c r="B7" s="89"/>
      <c r="C7" s="89"/>
      <c r="D7" s="89"/>
      <c r="E7" s="89"/>
      <c r="F7" s="89"/>
      <c r="G7" s="89"/>
      <c r="H7" s="89"/>
    </row>
    <row r="8" spans="1:8" x14ac:dyDescent="0.25">
      <c r="A8" s="1" t="s">
        <v>0</v>
      </c>
      <c r="B8" s="2"/>
      <c r="C8" s="2"/>
      <c r="D8" s="2"/>
      <c r="E8" s="64" t="s">
        <v>1</v>
      </c>
      <c r="F8" s="91" t="s">
        <v>2</v>
      </c>
      <c r="G8" s="92"/>
      <c r="H8" s="92"/>
    </row>
    <row r="9" spans="1:8" x14ac:dyDescent="0.25">
      <c r="A9" s="2"/>
      <c r="B9" s="2"/>
      <c r="C9" s="2"/>
      <c r="D9" s="93" t="s">
        <v>3</v>
      </c>
      <c r="E9" s="93"/>
      <c r="F9" s="63" t="s">
        <v>4</v>
      </c>
      <c r="G9" s="2"/>
      <c r="H9" s="2"/>
    </row>
    <row r="10" spans="1:8" ht="15.75" x14ac:dyDescent="0.25">
      <c r="A10" s="94" t="s">
        <v>5</v>
      </c>
      <c r="B10" s="94" t="s">
        <v>6</v>
      </c>
      <c r="C10" s="94"/>
      <c r="D10" s="94" t="s">
        <v>7</v>
      </c>
      <c r="E10" s="98" t="s">
        <v>8</v>
      </c>
      <c r="F10" s="98"/>
      <c r="G10" s="98"/>
      <c r="H10" s="94" t="s">
        <v>9</v>
      </c>
    </row>
    <row r="11" spans="1:8" ht="15.75" x14ac:dyDescent="0.25">
      <c r="A11" s="95"/>
      <c r="B11" s="96"/>
      <c r="C11" s="97"/>
      <c r="D11" s="95"/>
      <c r="E11" s="62" t="s">
        <v>10</v>
      </c>
      <c r="F11" s="62" t="s">
        <v>11</v>
      </c>
      <c r="G11" s="62" t="s">
        <v>12</v>
      </c>
      <c r="H11" s="95"/>
    </row>
    <row r="12" spans="1:8" ht="15.75" x14ac:dyDescent="0.25">
      <c r="A12" s="59">
        <v>1</v>
      </c>
      <c r="B12" s="83">
        <v>2</v>
      </c>
      <c r="C12" s="83"/>
      <c r="D12" s="59">
        <v>3</v>
      </c>
      <c r="E12" s="59">
        <v>4</v>
      </c>
      <c r="F12" s="59">
        <v>5</v>
      </c>
      <c r="G12" s="59">
        <v>6</v>
      </c>
      <c r="H12" s="59">
        <v>7</v>
      </c>
    </row>
    <row r="13" spans="1:8" ht="15.75" x14ac:dyDescent="0.25">
      <c r="A13" s="84" t="s">
        <v>13</v>
      </c>
      <c r="B13" s="84"/>
      <c r="C13" s="84"/>
      <c r="D13" s="84"/>
      <c r="E13" s="84"/>
      <c r="F13" s="84"/>
      <c r="G13" s="84"/>
      <c r="H13" s="84"/>
    </row>
    <row r="14" spans="1:8" ht="15.75" customHeight="1" x14ac:dyDescent="0.25">
      <c r="A14" s="51">
        <v>3</v>
      </c>
      <c r="B14" s="85" t="s">
        <v>121</v>
      </c>
      <c r="C14" s="85"/>
      <c r="D14" s="51">
        <v>80</v>
      </c>
      <c r="E14" s="51">
        <v>1.5</v>
      </c>
      <c r="F14" s="51">
        <v>3.6</v>
      </c>
      <c r="G14" s="51">
        <v>7.4</v>
      </c>
      <c r="H14" s="51">
        <v>67</v>
      </c>
    </row>
    <row r="15" spans="1:8" ht="15" customHeight="1" x14ac:dyDescent="0.25">
      <c r="A15" s="10" t="s">
        <v>99</v>
      </c>
      <c r="B15" s="86" t="s">
        <v>100</v>
      </c>
      <c r="C15" s="86"/>
      <c r="D15" s="11">
        <v>90</v>
      </c>
      <c r="E15" s="10">
        <v>9</v>
      </c>
      <c r="F15" s="10">
        <v>4</v>
      </c>
      <c r="G15" s="10">
        <v>9</v>
      </c>
      <c r="H15" s="10">
        <v>108</v>
      </c>
    </row>
    <row r="16" spans="1:8" ht="15" customHeight="1" x14ac:dyDescent="0.25">
      <c r="A16" s="12">
        <v>610.03</v>
      </c>
      <c r="B16" s="87" t="s">
        <v>15</v>
      </c>
      <c r="C16" s="88"/>
      <c r="D16" s="13">
        <v>200</v>
      </c>
      <c r="E16" s="12">
        <v>5.05</v>
      </c>
      <c r="F16" s="12">
        <v>8.75</v>
      </c>
      <c r="G16" s="12">
        <v>51.94</v>
      </c>
      <c r="H16" s="12">
        <v>306.5</v>
      </c>
    </row>
    <row r="17" spans="1:8" ht="15" customHeight="1" x14ac:dyDescent="0.25">
      <c r="A17" s="12">
        <v>282.11</v>
      </c>
      <c r="B17" s="87" t="s">
        <v>16</v>
      </c>
      <c r="C17" s="88"/>
      <c r="D17" s="13">
        <v>200</v>
      </c>
      <c r="E17" s="14"/>
      <c r="F17" s="14"/>
      <c r="G17" s="15">
        <v>9.6999999999999993</v>
      </c>
      <c r="H17" s="13">
        <v>39</v>
      </c>
    </row>
    <row r="18" spans="1:8" ht="15" customHeight="1" x14ac:dyDescent="0.25">
      <c r="A18" s="10">
        <v>27.01</v>
      </c>
      <c r="B18" s="112" t="s">
        <v>48</v>
      </c>
      <c r="C18" s="113"/>
      <c r="D18" s="16">
        <v>10</v>
      </c>
      <c r="E18" s="10">
        <v>2.63</v>
      </c>
      <c r="F18" s="10">
        <v>2.66</v>
      </c>
      <c r="G18" s="11"/>
      <c r="H18" s="16">
        <v>35</v>
      </c>
    </row>
    <row r="19" spans="1:8" ht="15" customHeight="1" x14ac:dyDescent="0.25">
      <c r="A19" s="12">
        <v>420.06</v>
      </c>
      <c r="B19" s="87" t="s">
        <v>17</v>
      </c>
      <c r="C19" s="88"/>
      <c r="D19" s="13">
        <v>50</v>
      </c>
      <c r="E19" s="13">
        <v>4</v>
      </c>
      <c r="F19" s="15">
        <v>0.5</v>
      </c>
      <c r="G19" s="15">
        <v>27.5</v>
      </c>
      <c r="H19" s="13">
        <v>130</v>
      </c>
    </row>
    <row r="20" spans="1:8" ht="15" customHeight="1" x14ac:dyDescent="0.25">
      <c r="A20" s="26" t="s">
        <v>18</v>
      </c>
      <c r="B20" s="27"/>
      <c r="C20" s="27"/>
      <c r="D20" s="66">
        <f>SUM(D14:D19)</f>
        <v>630</v>
      </c>
      <c r="E20" s="12">
        <f>SUM(E14:E19)</f>
        <v>22.18</v>
      </c>
      <c r="F20" s="12">
        <f t="shared" ref="F20:H20" si="0">SUM(F14:F19)</f>
        <v>19.510000000000002</v>
      </c>
      <c r="G20" s="12">
        <f t="shared" si="0"/>
        <v>105.54</v>
      </c>
      <c r="H20" s="12">
        <f t="shared" si="0"/>
        <v>685.5</v>
      </c>
    </row>
    <row r="21" spans="1:8" ht="15.75" x14ac:dyDescent="0.25">
      <c r="A21" s="19"/>
      <c r="B21" s="20"/>
      <c r="C21" s="20"/>
      <c r="D21" s="20"/>
      <c r="E21" s="20"/>
      <c r="F21" s="20"/>
      <c r="G21" s="20"/>
      <c r="H21" s="20"/>
    </row>
    <row r="22" spans="1:8" ht="15.75" x14ac:dyDescent="0.25">
      <c r="A22" s="99" t="s">
        <v>22</v>
      </c>
      <c r="B22" s="99"/>
      <c r="C22" s="99"/>
      <c r="D22" s="99"/>
      <c r="E22" s="99"/>
      <c r="F22" s="99"/>
      <c r="G22" s="99"/>
      <c r="H22" s="99"/>
    </row>
    <row r="23" spans="1:8" ht="15.75" x14ac:dyDescent="0.25">
      <c r="A23" s="21" t="s">
        <v>0</v>
      </c>
      <c r="B23" s="20"/>
      <c r="C23" s="20"/>
      <c r="D23" s="20"/>
      <c r="E23" s="61" t="s">
        <v>1</v>
      </c>
      <c r="F23" s="100" t="s">
        <v>23</v>
      </c>
      <c r="G23" s="101"/>
      <c r="H23" s="101"/>
    </row>
    <row r="24" spans="1:8" ht="15.75" x14ac:dyDescent="0.25">
      <c r="A24" s="20"/>
      <c r="B24" s="20"/>
      <c r="C24" s="20"/>
      <c r="D24" s="102" t="s">
        <v>3</v>
      </c>
      <c r="E24" s="102"/>
      <c r="F24" s="60" t="s">
        <v>4</v>
      </c>
      <c r="G24" s="20"/>
      <c r="H24" s="20"/>
    </row>
    <row r="25" spans="1:8" ht="15.75" x14ac:dyDescent="0.25">
      <c r="A25" s="94" t="s">
        <v>5</v>
      </c>
      <c r="B25" s="94" t="s">
        <v>6</v>
      </c>
      <c r="C25" s="94"/>
      <c r="D25" s="94" t="s">
        <v>7</v>
      </c>
      <c r="E25" s="98" t="s">
        <v>8</v>
      </c>
      <c r="F25" s="98"/>
      <c r="G25" s="98"/>
      <c r="H25" s="94" t="s">
        <v>9</v>
      </c>
    </row>
    <row r="26" spans="1:8" ht="15.75" x14ac:dyDescent="0.25">
      <c r="A26" s="95"/>
      <c r="B26" s="96"/>
      <c r="C26" s="97"/>
      <c r="D26" s="95"/>
      <c r="E26" s="62" t="s">
        <v>10</v>
      </c>
      <c r="F26" s="62" t="s">
        <v>11</v>
      </c>
      <c r="G26" s="62" t="s">
        <v>12</v>
      </c>
      <c r="H26" s="95"/>
    </row>
    <row r="27" spans="1:8" ht="15.75" x14ac:dyDescent="0.25">
      <c r="A27" s="59">
        <v>1</v>
      </c>
      <c r="B27" s="83">
        <v>2</v>
      </c>
      <c r="C27" s="83"/>
      <c r="D27" s="59">
        <v>3</v>
      </c>
      <c r="E27" s="59">
        <v>4</v>
      </c>
      <c r="F27" s="59">
        <v>5</v>
      </c>
      <c r="G27" s="59">
        <v>6</v>
      </c>
      <c r="H27" s="59">
        <v>7</v>
      </c>
    </row>
    <row r="28" spans="1:8" ht="15.75" x14ac:dyDescent="0.25">
      <c r="A28" s="84" t="s">
        <v>13</v>
      </c>
      <c r="B28" s="84"/>
      <c r="C28" s="84"/>
      <c r="D28" s="84"/>
      <c r="E28" s="84"/>
      <c r="F28" s="84"/>
      <c r="G28" s="84"/>
      <c r="H28" s="84"/>
    </row>
    <row r="29" spans="1:8" ht="15.75" customHeight="1" x14ac:dyDescent="0.25">
      <c r="A29" s="12">
        <v>25.09</v>
      </c>
      <c r="B29" s="105" t="s">
        <v>81</v>
      </c>
      <c r="C29" s="105"/>
      <c r="D29" s="13">
        <v>60</v>
      </c>
      <c r="E29" s="32">
        <v>0.68</v>
      </c>
      <c r="F29" s="32">
        <v>3.11</v>
      </c>
      <c r="G29" s="32">
        <v>5.95</v>
      </c>
      <c r="H29" s="32">
        <v>54.96</v>
      </c>
    </row>
    <row r="30" spans="1:8" ht="15.75" x14ac:dyDescent="0.25">
      <c r="A30" s="12">
        <v>78.03</v>
      </c>
      <c r="B30" s="105" t="s">
        <v>25</v>
      </c>
      <c r="C30" s="105"/>
      <c r="D30" s="13">
        <v>200</v>
      </c>
      <c r="E30" s="14">
        <v>24.95</v>
      </c>
      <c r="F30" s="14">
        <v>26.91</v>
      </c>
      <c r="G30" s="14">
        <v>3.28</v>
      </c>
      <c r="H30" s="14">
        <v>356.8</v>
      </c>
    </row>
    <row r="31" spans="1:8" ht="15.75" x14ac:dyDescent="0.25">
      <c r="A31" s="12">
        <v>129.08000000000001</v>
      </c>
      <c r="B31" s="105" t="s">
        <v>27</v>
      </c>
      <c r="C31" s="105"/>
      <c r="D31" s="33">
        <v>265</v>
      </c>
      <c r="E31" s="44">
        <v>8.27</v>
      </c>
      <c r="F31" s="44">
        <v>0.16</v>
      </c>
      <c r="G31" s="44">
        <v>0.02</v>
      </c>
      <c r="H31" s="44">
        <v>0.02</v>
      </c>
    </row>
    <row r="32" spans="1:8" ht="15" customHeight="1" x14ac:dyDescent="0.25">
      <c r="A32" s="12"/>
      <c r="B32" s="87" t="s">
        <v>67</v>
      </c>
      <c r="C32" s="88"/>
      <c r="D32" s="13">
        <v>44</v>
      </c>
      <c r="E32" s="34">
        <v>11</v>
      </c>
      <c r="F32" s="34">
        <v>8</v>
      </c>
      <c r="G32" s="34">
        <v>10</v>
      </c>
      <c r="H32" s="35">
        <v>160</v>
      </c>
    </row>
    <row r="33" spans="1:8" ht="18.75" customHeight="1" x14ac:dyDescent="0.25">
      <c r="A33" s="16">
        <v>107</v>
      </c>
      <c r="B33" s="103" t="s">
        <v>103</v>
      </c>
      <c r="C33" s="104"/>
      <c r="D33" s="16">
        <v>200</v>
      </c>
      <c r="E33" s="10">
        <v>2.4</v>
      </c>
      <c r="F33" s="10">
        <v>0.1</v>
      </c>
      <c r="G33" s="10">
        <v>41.4</v>
      </c>
      <c r="H33" s="10">
        <v>171</v>
      </c>
    </row>
    <row r="34" spans="1:8" ht="15.75" x14ac:dyDescent="0.25">
      <c r="A34" s="12">
        <v>420.06</v>
      </c>
      <c r="B34" s="105" t="s">
        <v>17</v>
      </c>
      <c r="C34" s="105"/>
      <c r="D34" s="13">
        <v>50</v>
      </c>
      <c r="E34" s="13">
        <v>4</v>
      </c>
      <c r="F34" s="15">
        <v>0.5</v>
      </c>
      <c r="G34" s="15">
        <v>27.5</v>
      </c>
      <c r="H34" s="13">
        <v>130</v>
      </c>
    </row>
    <row r="35" spans="1:8" ht="15.75" x14ac:dyDescent="0.25">
      <c r="A35" s="12">
        <v>476.01</v>
      </c>
      <c r="B35" s="105" t="s">
        <v>26</v>
      </c>
      <c r="C35" s="105"/>
      <c r="D35" s="28">
        <v>100</v>
      </c>
      <c r="E35" s="15">
        <v>3.2</v>
      </c>
      <c r="F35" s="15">
        <v>3.2</v>
      </c>
      <c r="G35" s="15">
        <v>4.5</v>
      </c>
      <c r="H35" s="13">
        <v>62</v>
      </c>
    </row>
    <row r="36" spans="1:8" ht="15.75" x14ac:dyDescent="0.25">
      <c r="A36" s="29" t="s">
        <v>18</v>
      </c>
      <c r="B36" s="30"/>
      <c r="C36" s="30"/>
      <c r="D36" s="49">
        <f>SUM(D29:D35)</f>
        <v>919</v>
      </c>
      <c r="E36" s="31">
        <f>SUM(E29:E35)</f>
        <v>54.5</v>
      </c>
      <c r="F36" s="31">
        <f t="shared" ref="F36:H36" si="1">SUM(F29:F35)</f>
        <v>41.980000000000004</v>
      </c>
      <c r="G36" s="31">
        <f t="shared" si="1"/>
        <v>92.65</v>
      </c>
      <c r="H36" s="31">
        <f t="shared" si="1"/>
        <v>934.78</v>
      </c>
    </row>
    <row r="37" spans="1:8" ht="15.75" x14ac:dyDescent="0.25">
      <c r="A37" s="19"/>
      <c r="B37" s="20"/>
      <c r="C37" s="20"/>
      <c r="D37" s="36"/>
      <c r="E37" s="20"/>
      <c r="F37" s="20"/>
      <c r="G37" s="20"/>
      <c r="H37" s="20"/>
    </row>
    <row r="38" spans="1:8" ht="15.75" x14ac:dyDescent="0.25">
      <c r="A38" s="99" t="s">
        <v>29</v>
      </c>
      <c r="B38" s="99"/>
      <c r="C38" s="99"/>
      <c r="D38" s="99"/>
      <c r="E38" s="99"/>
      <c r="F38" s="99"/>
      <c r="G38" s="99"/>
      <c r="H38" s="99"/>
    </row>
    <row r="39" spans="1:8" ht="15.75" x14ac:dyDescent="0.25">
      <c r="A39" s="21" t="s">
        <v>0</v>
      </c>
      <c r="B39" s="20"/>
      <c r="C39" s="20"/>
      <c r="D39" s="20"/>
      <c r="E39" s="61" t="s">
        <v>1</v>
      </c>
      <c r="F39" s="100" t="s">
        <v>30</v>
      </c>
      <c r="G39" s="101"/>
      <c r="H39" s="101"/>
    </row>
    <row r="40" spans="1:8" ht="15.75" x14ac:dyDescent="0.25">
      <c r="A40" s="20"/>
      <c r="B40" s="20"/>
      <c r="C40" s="20"/>
      <c r="D40" s="102" t="s">
        <v>3</v>
      </c>
      <c r="E40" s="102"/>
      <c r="F40" s="60" t="s">
        <v>4</v>
      </c>
      <c r="G40" s="20"/>
      <c r="H40" s="20"/>
    </row>
    <row r="41" spans="1:8" ht="15.75" x14ac:dyDescent="0.25">
      <c r="A41" s="94" t="s">
        <v>5</v>
      </c>
      <c r="B41" s="94" t="s">
        <v>6</v>
      </c>
      <c r="C41" s="94"/>
      <c r="D41" s="94" t="s">
        <v>7</v>
      </c>
      <c r="E41" s="98" t="s">
        <v>8</v>
      </c>
      <c r="F41" s="98"/>
      <c r="G41" s="98"/>
      <c r="H41" s="94" t="s">
        <v>9</v>
      </c>
    </row>
    <row r="42" spans="1:8" ht="15.75" x14ac:dyDescent="0.25">
      <c r="A42" s="95"/>
      <c r="B42" s="96"/>
      <c r="C42" s="97"/>
      <c r="D42" s="95"/>
      <c r="E42" s="62" t="s">
        <v>10</v>
      </c>
      <c r="F42" s="62" t="s">
        <v>11</v>
      </c>
      <c r="G42" s="62" t="s">
        <v>12</v>
      </c>
      <c r="H42" s="95"/>
    </row>
    <row r="43" spans="1:8" ht="15.75" x14ac:dyDescent="0.25">
      <c r="A43" s="59">
        <v>1</v>
      </c>
      <c r="B43" s="83">
        <v>2</v>
      </c>
      <c r="C43" s="83"/>
      <c r="D43" s="59">
        <v>3</v>
      </c>
      <c r="E43" s="59">
        <v>4</v>
      </c>
      <c r="F43" s="59">
        <v>5</v>
      </c>
      <c r="G43" s="59">
        <v>6</v>
      </c>
      <c r="H43" s="59">
        <v>7</v>
      </c>
    </row>
    <row r="44" spans="1:8" ht="15.75" x14ac:dyDescent="0.25">
      <c r="A44" s="84" t="s">
        <v>13</v>
      </c>
      <c r="B44" s="84"/>
      <c r="C44" s="84"/>
      <c r="D44" s="84"/>
      <c r="E44" s="84"/>
      <c r="F44" s="84"/>
      <c r="G44" s="84"/>
      <c r="H44" s="84"/>
    </row>
    <row r="45" spans="1:8" ht="15.75" x14ac:dyDescent="0.25">
      <c r="A45" s="52">
        <v>2.1</v>
      </c>
      <c r="B45" s="106" t="s">
        <v>109</v>
      </c>
      <c r="C45" s="106"/>
      <c r="D45" s="51">
        <v>80</v>
      </c>
      <c r="E45" s="50">
        <v>1.84</v>
      </c>
      <c r="F45" s="50">
        <v>4.0999999999999996</v>
      </c>
      <c r="G45" s="50">
        <v>9.34</v>
      </c>
      <c r="H45" s="51">
        <v>82.82</v>
      </c>
    </row>
    <row r="46" spans="1:8" ht="15.75" x14ac:dyDescent="0.25">
      <c r="A46" s="15">
        <v>445.3</v>
      </c>
      <c r="B46" s="105" t="s">
        <v>31</v>
      </c>
      <c r="C46" s="105"/>
      <c r="D46" s="14" t="s">
        <v>32</v>
      </c>
      <c r="E46" s="12">
        <v>9.9700000000000006</v>
      </c>
      <c r="F46" s="15">
        <v>11.9</v>
      </c>
      <c r="G46" s="12">
        <v>8.8699999999999992</v>
      </c>
      <c r="H46" s="12">
        <v>182.53</v>
      </c>
    </row>
    <row r="47" spans="1:8" ht="15" customHeight="1" x14ac:dyDescent="0.25">
      <c r="A47" s="12">
        <v>211.05</v>
      </c>
      <c r="B47" s="87" t="s">
        <v>19</v>
      </c>
      <c r="C47" s="88"/>
      <c r="D47" s="14" t="s">
        <v>71</v>
      </c>
      <c r="E47" s="12">
        <v>7.76</v>
      </c>
      <c r="F47" s="12">
        <v>4.3099999999999996</v>
      </c>
      <c r="G47" s="12">
        <v>49.49</v>
      </c>
      <c r="H47" s="15">
        <v>280.60000000000002</v>
      </c>
    </row>
    <row r="48" spans="1:8" ht="15.75" x14ac:dyDescent="0.25">
      <c r="A48" s="13">
        <v>283</v>
      </c>
      <c r="B48" s="105" t="s">
        <v>21</v>
      </c>
      <c r="C48" s="105"/>
      <c r="D48" s="13">
        <v>200</v>
      </c>
      <c r="E48" s="14"/>
      <c r="F48" s="14"/>
      <c r="G48" s="12">
        <v>9.98</v>
      </c>
      <c r="H48" s="15">
        <v>39.9</v>
      </c>
    </row>
    <row r="49" spans="1:8" ht="15.75" x14ac:dyDescent="0.25">
      <c r="A49" s="10"/>
      <c r="B49" s="86" t="s">
        <v>68</v>
      </c>
      <c r="C49" s="86"/>
      <c r="D49" s="16">
        <v>150</v>
      </c>
      <c r="E49" s="11">
        <v>0.75</v>
      </c>
      <c r="F49" s="11">
        <v>0.15</v>
      </c>
      <c r="G49" s="17">
        <v>15.15</v>
      </c>
      <c r="H49" s="16">
        <v>69</v>
      </c>
    </row>
    <row r="50" spans="1:8" ht="15.75" x14ac:dyDescent="0.25">
      <c r="A50" s="10">
        <v>27.01</v>
      </c>
      <c r="B50" s="112" t="s">
        <v>48</v>
      </c>
      <c r="C50" s="113"/>
      <c r="D50" s="16">
        <v>10</v>
      </c>
      <c r="E50" s="10">
        <v>2.63</v>
      </c>
      <c r="F50" s="10">
        <v>2.66</v>
      </c>
      <c r="G50" s="11"/>
      <c r="H50" s="16">
        <v>35</v>
      </c>
    </row>
    <row r="51" spans="1:8" ht="15.75" x14ac:dyDescent="0.25">
      <c r="A51" s="12">
        <v>420.06</v>
      </c>
      <c r="B51" s="105" t="s">
        <v>17</v>
      </c>
      <c r="C51" s="105"/>
      <c r="D51" s="13">
        <v>50</v>
      </c>
      <c r="E51" s="13">
        <v>4</v>
      </c>
      <c r="F51" s="15">
        <v>0.5</v>
      </c>
      <c r="G51" s="15">
        <v>27.5</v>
      </c>
      <c r="H51" s="13">
        <v>130</v>
      </c>
    </row>
    <row r="52" spans="1:8" ht="15.75" x14ac:dyDescent="0.25">
      <c r="A52" s="107" t="s">
        <v>33</v>
      </c>
      <c r="B52" s="108"/>
      <c r="C52" s="109"/>
      <c r="D52" s="49">
        <f>D45+100+206+D48+D49+D50+D51</f>
        <v>796</v>
      </c>
      <c r="E52" s="18">
        <f>SUM(E45:E51)</f>
        <v>26.95</v>
      </c>
      <c r="F52" s="18">
        <f t="shared" ref="F52:H52" si="2">SUM(F45:F51)</f>
        <v>23.619999999999997</v>
      </c>
      <c r="G52" s="18">
        <f t="shared" si="2"/>
        <v>120.33000000000001</v>
      </c>
      <c r="H52" s="18">
        <f t="shared" si="2"/>
        <v>819.85</v>
      </c>
    </row>
    <row r="53" spans="1:8" ht="15.75" x14ac:dyDescent="0.25">
      <c r="A53" s="19"/>
      <c r="B53" s="20"/>
      <c r="C53" s="20"/>
      <c r="D53" s="20"/>
      <c r="E53" s="20"/>
      <c r="F53" s="20"/>
      <c r="G53" s="20"/>
      <c r="H53" s="20"/>
    </row>
    <row r="54" spans="1:8" ht="15.75" x14ac:dyDescent="0.25">
      <c r="A54" s="99" t="s">
        <v>34</v>
      </c>
      <c r="B54" s="99"/>
      <c r="C54" s="99"/>
      <c r="D54" s="99"/>
      <c r="E54" s="99"/>
      <c r="F54" s="99"/>
      <c r="G54" s="99"/>
      <c r="H54" s="99"/>
    </row>
    <row r="55" spans="1:8" ht="15.75" x14ac:dyDescent="0.25">
      <c r="A55" s="21" t="s">
        <v>0</v>
      </c>
      <c r="B55" s="20"/>
      <c r="C55" s="20"/>
      <c r="D55" s="20"/>
      <c r="E55" s="61" t="s">
        <v>1</v>
      </c>
      <c r="F55" s="100" t="s">
        <v>35</v>
      </c>
      <c r="G55" s="101"/>
      <c r="H55" s="101"/>
    </row>
    <row r="56" spans="1:8" ht="15.75" x14ac:dyDescent="0.25">
      <c r="A56" s="20"/>
      <c r="B56" s="20"/>
      <c r="C56" s="20"/>
      <c r="D56" s="102" t="s">
        <v>3</v>
      </c>
      <c r="E56" s="102"/>
      <c r="F56" s="60" t="s">
        <v>4</v>
      </c>
      <c r="G56" s="20"/>
      <c r="H56" s="20"/>
    </row>
    <row r="57" spans="1:8" ht="15.75" x14ac:dyDescent="0.25">
      <c r="A57" s="94" t="s">
        <v>5</v>
      </c>
      <c r="B57" s="94" t="s">
        <v>6</v>
      </c>
      <c r="C57" s="94"/>
      <c r="D57" s="94" t="s">
        <v>7</v>
      </c>
      <c r="E57" s="98" t="s">
        <v>8</v>
      </c>
      <c r="F57" s="98"/>
      <c r="G57" s="98"/>
      <c r="H57" s="94" t="s">
        <v>9</v>
      </c>
    </row>
    <row r="58" spans="1:8" ht="15.75" x14ac:dyDescent="0.25">
      <c r="A58" s="95"/>
      <c r="B58" s="96"/>
      <c r="C58" s="97"/>
      <c r="D58" s="95"/>
      <c r="E58" s="62" t="s">
        <v>10</v>
      </c>
      <c r="F58" s="62" t="s">
        <v>11</v>
      </c>
      <c r="G58" s="62" t="s">
        <v>12</v>
      </c>
      <c r="H58" s="95"/>
    </row>
    <row r="59" spans="1:8" ht="15.75" x14ac:dyDescent="0.25">
      <c r="A59" s="59">
        <v>1</v>
      </c>
      <c r="B59" s="83">
        <v>2</v>
      </c>
      <c r="C59" s="83"/>
      <c r="D59" s="59">
        <v>3</v>
      </c>
      <c r="E59" s="59">
        <v>4</v>
      </c>
      <c r="F59" s="59">
        <v>5</v>
      </c>
      <c r="G59" s="59">
        <v>6</v>
      </c>
      <c r="H59" s="59">
        <v>7</v>
      </c>
    </row>
    <row r="60" spans="1:8" ht="15.75" x14ac:dyDescent="0.25">
      <c r="A60" s="84" t="s">
        <v>13</v>
      </c>
      <c r="B60" s="84"/>
      <c r="C60" s="84"/>
      <c r="D60" s="84"/>
      <c r="E60" s="84"/>
      <c r="F60" s="84"/>
      <c r="G60" s="84"/>
      <c r="H60" s="84"/>
    </row>
    <row r="61" spans="1:8" ht="15.75" x14ac:dyDescent="0.25">
      <c r="A61" s="51">
        <v>41</v>
      </c>
      <c r="B61" s="110" t="s">
        <v>110</v>
      </c>
      <c r="C61" s="111"/>
      <c r="D61" s="51">
        <v>80</v>
      </c>
      <c r="E61" s="51">
        <v>3</v>
      </c>
      <c r="F61" s="51">
        <v>8.4</v>
      </c>
      <c r="G61" s="51">
        <v>4.9000000000000004</v>
      </c>
      <c r="H61" s="51">
        <v>107</v>
      </c>
    </row>
    <row r="62" spans="1:8" ht="15.75" customHeight="1" x14ac:dyDescent="0.25">
      <c r="A62" s="15">
        <v>56.13</v>
      </c>
      <c r="B62" s="87" t="s">
        <v>40</v>
      </c>
      <c r="C62" s="88"/>
      <c r="D62" s="14" t="s">
        <v>41</v>
      </c>
      <c r="E62" s="12">
        <v>2.0299999999999998</v>
      </c>
      <c r="F62" s="12">
        <v>5.67</v>
      </c>
      <c r="G62" s="12">
        <v>10.16</v>
      </c>
      <c r="H62" s="15">
        <v>100.52</v>
      </c>
    </row>
    <row r="63" spans="1:8" ht="15.75" x14ac:dyDescent="0.25">
      <c r="A63" s="35">
        <v>227.7</v>
      </c>
      <c r="B63" s="117" t="s">
        <v>36</v>
      </c>
      <c r="C63" s="117"/>
      <c r="D63" s="45" t="s">
        <v>37</v>
      </c>
      <c r="E63" s="34">
        <v>23.37</v>
      </c>
      <c r="F63" s="34">
        <v>8.57</v>
      </c>
      <c r="G63" s="34">
        <v>21.09</v>
      </c>
      <c r="H63" s="35">
        <v>259.10000000000002</v>
      </c>
    </row>
    <row r="64" spans="1:8" ht="15.75" x14ac:dyDescent="0.25">
      <c r="A64" s="13">
        <v>283</v>
      </c>
      <c r="B64" s="105" t="s">
        <v>21</v>
      </c>
      <c r="C64" s="105"/>
      <c r="D64" s="13">
        <v>200</v>
      </c>
      <c r="E64" s="14"/>
      <c r="F64" s="14"/>
      <c r="G64" s="12">
        <v>9.98</v>
      </c>
      <c r="H64" s="15">
        <v>39.9</v>
      </c>
    </row>
    <row r="65" spans="1:8" ht="15.75" x14ac:dyDescent="0.25">
      <c r="A65" s="12">
        <v>420.06</v>
      </c>
      <c r="B65" s="105" t="s">
        <v>17</v>
      </c>
      <c r="C65" s="105"/>
      <c r="D65" s="13">
        <v>50</v>
      </c>
      <c r="E65" s="13">
        <v>4</v>
      </c>
      <c r="F65" s="15">
        <v>0.5</v>
      </c>
      <c r="G65" s="15">
        <v>27.5</v>
      </c>
      <c r="H65" s="13">
        <v>130</v>
      </c>
    </row>
    <row r="66" spans="1:8" ht="15.75" x14ac:dyDescent="0.25">
      <c r="A66" s="12">
        <v>401.08</v>
      </c>
      <c r="B66" s="105" t="s">
        <v>38</v>
      </c>
      <c r="C66" s="105"/>
      <c r="D66" s="13">
        <v>10</v>
      </c>
      <c r="E66" s="12">
        <v>0.8</v>
      </c>
      <c r="F66" s="15">
        <v>7.25</v>
      </c>
      <c r="G66" s="15">
        <v>0.13</v>
      </c>
      <c r="H66" s="12">
        <v>66.099999999999994</v>
      </c>
    </row>
    <row r="67" spans="1:8" ht="15.75" x14ac:dyDescent="0.25">
      <c r="A67" s="12">
        <v>38.590000000000003</v>
      </c>
      <c r="B67" s="105" t="s">
        <v>39</v>
      </c>
      <c r="C67" s="105"/>
      <c r="D67" s="28">
        <v>125</v>
      </c>
      <c r="E67" s="15">
        <v>0.5</v>
      </c>
      <c r="F67" s="15">
        <v>0.5</v>
      </c>
      <c r="G67" s="12">
        <v>12.25</v>
      </c>
      <c r="H67" s="12">
        <v>58.75</v>
      </c>
    </row>
    <row r="68" spans="1:8" ht="15.75" x14ac:dyDescent="0.25">
      <c r="A68" s="37" t="s">
        <v>33</v>
      </c>
      <c r="B68" s="30"/>
      <c r="C68" s="30"/>
      <c r="D68" s="49">
        <f>D61+D64+D65+D66+D67+260+110</f>
        <v>835</v>
      </c>
      <c r="E68" s="18">
        <f>SUM(E61:E67)</f>
        <v>33.699999999999996</v>
      </c>
      <c r="F68" s="18">
        <f t="shared" ref="F68:H68" si="3">SUM(F61:F67)</f>
        <v>30.89</v>
      </c>
      <c r="G68" s="18">
        <f t="shared" si="3"/>
        <v>86.009999999999991</v>
      </c>
      <c r="H68" s="18">
        <f t="shared" si="3"/>
        <v>761.37</v>
      </c>
    </row>
    <row r="69" spans="1:8" ht="15.75" x14ac:dyDescent="0.25">
      <c r="A69" s="19"/>
      <c r="B69" s="20"/>
      <c r="C69" s="20"/>
      <c r="D69" s="36"/>
      <c r="E69" s="20"/>
      <c r="F69" s="20"/>
      <c r="G69" s="20"/>
      <c r="H69" s="20"/>
    </row>
    <row r="70" spans="1:8" ht="15.75" x14ac:dyDescent="0.25">
      <c r="A70" s="99" t="s">
        <v>44</v>
      </c>
      <c r="B70" s="99"/>
      <c r="C70" s="99"/>
      <c r="D70" s="99"/>
      <c r="E70" s="99"/>
      <c r="F70" s="99"/>
      <c r="G70" s="99"/>
      <c r="H70" s="99"/>
    </row>
    <row r="71" spans="1:8" ht="15.75" x14ac:dyDescent="0.25">
      <c r="A71" s="21" t="s">
        <v>0</v>
      </c>
      <c r="B71" s="20"/>
      <c r="C71" s="20"/>
      <c r="D71" s="20"/>
      <c r="E71" s="61" t="s">
        <v>1</v>
      </c>
      <c r="F71" s="100" t="s">
        <v>45</v>
      </c>
      <c r="G71" s="101"/>
      <c r="H71" s="101"/>
    </row>
    <row r="72" spans="1:8" ht="15.75" x14ac:dyDescent="0.25">
      <c r="A72" s="20"/>
      <c r="B72" s="20"/>
      <c r="C72" s="20"/>
      <c r="D72" s="102" t="s">
        <v>3</v>
      </c>
      <c r="E72" s="102"/>
      <c r="F72" s="60" t="s">
        <v>4</v>
      </c>
      <c r="G72" s="20"/>
      <c r="H72" s="20"/>
    </row>
    <row r="73" spans="1:8" ht="15.75" x14ac:dyDescent="0.25">
      <c r="A73" s="94" t="s">
        <v>5</v>
      </c>
      <c r="B73" s="94" t="s">
        <v>6</v>
      </c>
      <c r="C73" s="94"/>
      <c r="D73" s="94" t="s">
        <v>7</v>
      </c>
      <c r="E73" s="98" t="s">
        <v>8</v>
      </c>
      <c r="F73" s="98"/>
      <c r="G73" s="98"/>
      <c r="H73" s="94" t="s">
        <v>9</v>
      </c>
    </row>
    <row r="74" spans="1:8" ht="15.75" x14ac:dyDescent="0.25">
      <c r="A74" s="95"/>
      <c r="B74" s="96"/>
      <c r="C74" s="97"/>
      <c r="D74" s="95"/>
      <c r="E74" s="62" t="s">
        <v>10</v>
      </c>
      <c r="F74" s="62" t="s">
        <v>11</v>
      </c>
      <c r="G74" s="62" t="s">
        <v>12</v>
      </c>
      <c r="H74" s="95"/>
    </row>
    <row r="75" spans="1:8" ht="15.75" x14ac:dyDescent="0.25">
      <c r="A75" s="59">
        <v>1</v>
      </c>
      <c r="B75" s="83">
        <v>2</v>
      </c>
      <c r="C75" s="83"/>
      <c r="D75" s="59">
        <v>3</v>
      </c>
      <c r="E75" s="59">
        <v>4</v>
      </c>
      <c r="F75" s="59">
        <v>5</v>
      </c>
      <c r="G75" s="59">
        <v>6</v>
      </c>
      <c r="H75" s="59">
        <v>7</v>
      </c>
    </row>
    <row r="76" spans="1:8" ht="15.75" x14ac:dyDescent="0.25">
      <c r="A76" s="84" t="s">
        <v>13</v>
      </c>
      <c r="B76" s="84"/>
      <c r="C76" s="84"/>
      <c r="D76" s="84"/>
      <c r="E76" s="84"/>
      <c r="F76" s="84"/>
      <c r="G76" s="84"/>
      <c r="H76" s="84"/>
    </row>
    <row r="77" spans="1:8" ht="15.75" x14ac:dyDescent="0.25">
      <c r="A77" s="50" t="s">
        <v>112</v>
      </c>
      <c r="B77" s="85" t="s">
        <v>111</v>
      </c>
      <c r="C77" s="85"/>
      <c r="D77" s="51">
        <v>80</v>
      </c>
      <c r="E77" s="51">
        <v>4</v>
      </c>
      <c r="F77" s="51">
        <v>2</v>
      </c>
      <c r="G77" s="51">
        <v>27.8</v>
      </c>
      <c r="H77" s="51">
        <v>130</v>
      </c>
    </row>
    <row r="78" spans="1:8" ht="15.75" x14ac:dyDescent="0.25">
      <c r="A78" s="12">
        <v>181.39</v>
      </c>
      <c r="B78" s="105" t="s">
        <v>46</v>
      </c>
      <c r="C78" s="105"/>
      <c r="D78" s="14" t="s">
        <v>72</v>
      </c>
      <c r="E78" s="15">
        <v>6.1</v>
      </c>
      <c r="F78" s="12">
        <v>13.28</v>
      </c>
      <c r="G78" s="12">
        <v>43</v>
      </c>
      <c r="H78" s="12">
        <v>316.60000000000002</v>
      </c>
    </row>
    <row r="79" spans="1:8" ht="15.75" x14ac:dyDescent="0.25">
      <c r="A79" s="16"/>
      <c r="B79" s="103" t="s">
        <v>69</v>
      </c>
      <c r="C79" s="104"/>
      <c r="D79" s="16">
        <v>200</v>
      </c>
      <c r="E79" s="10">
        <v>0.2</v>
      </c>
      <c r="F79" s="10">
        <v>0.1</v>
      </c>
      <c r="G79" s="10">
        <v>25.4</v>
      </c>
      <c r="H79" s="10">
        <v>25.4</v>
      </c>
    </row>
    <row r="80" spans="1:8" ht="15.75" x14ac:dyDescent="0.25">
      <c r="A80" s="12">
        <v>420.05</v>
      </c>
      <c r="B80" s="105" t="s">
        <v>17</v>
      </c>
      <c r="C80" s="105"/>
      <c r="D80" s="13">
        <v>45</v>
      </c>
      <c r="E80" s="15">
        <v>3.6</v>
      </c>
      <c r="F80" s="12">
        <v>0.45</v>
      </c>
      <c r="G80" s="12">
        <v>24.75</v>
      </c>
      <c r="H80" s="13">
        <v>117</v>
      </c>
    </row>
    <row r="81" spans="1:8" ht="15.75" x14ac:dyDescent="0.25">
      <c r="A81" s="12">
        <v>27.01</v>
      </c>
      <c r="B81" s="105" t="s">
        <v>48</v>
      </c>
      <c r="C81" s="105"/>
      <c r="D81" s="13">
        <v>10</v>
      </c>
      <c r="E81" s="12">
        <v>2.63</v>
      </c>
      <c r="F81" s="12">
        <v>2.66</v>
      </c>
      <c r="G81" s="14"/>
      <c r="H81" s="13">
        <v>35</v>
      </c>
    </row>
    <row r="82" spans="1:8" ht="15.75" x14ac:dyDescent="0.25">
      <c r="A82" s="10"/>
      <c r="B82" s="112" t="s">
        <v>66</v>
      </c>
      <c r="C82" s="113"/>
      <c r="D82" s="40">
        <v>200</v>
      </c>
      <c r="E82" s="24">
        <v>1</v>
      </c>
      <c r="F82" s="24">
        <v>0.2</v>
      </c>
      <c r="G82" s="24">
        <v>20.2</v>
      </c>
      <c r="H82" s="24">
        <v>92</v>
      </c>
    </row>
    <row r="83" spans="1:8" ht="15.75" x14ac:dyDescent="0.25">
      <c r="A83" s="12">
        <v>476.01</v>
      </c>
      <c r="B83" s="105" t="s">
        <v>26</v>
      </c>
      <c r="C83" s="87"/>
      <c r="D83" s="41">
        <v>100</v>
      </c>
      <c r="E83" s="42">
        <v>3.2</v>
      </c>
      <c r="F83" s="15">
        <v>3.2</v>
      </c>
      <c r="G83" s="15">
        <v>4.5</v>
      </c>
      <c r="H83" s="13">
        <v>62</v>
      </c>
    </row>
    <row r="84" spans="1:8" ht="15.75" x14ac:dyDescent="0.25">
      <c r="A84" s="37" t="s">
        <v>33</v>
      </c>
      <c r="B84" s="30"/>
      <c r="C84" s="30"/>
      <c r="D84" s="49">
        <v>845</v>
      </c>
      <c r="E84" s="43">
        <f>SUM(E77:F83)</f>
        <v>42.620000000000005</v>
      </c>
      <c r="F84" s="43">
        <f t="shared" ref="F84:H84" si="4">SUM(F77:G83)</f>
        <v>167.53999999999994</v>
      </c>
      <c r="G84" s="43">
        <f t="shared" si="4"/>
        <v>923.65000000000009</v>
      </c>
      <c r="H84" s="43">
        <f t="shared" si="4"/>
        <v>778</v>
      </c>
    </row>
    <row r="85" spans="1:8" ht="15.75" x14ac:dyDescent="0.25">
      <c r="A85" s="19"/>
      <c r="B85" s="20"/>
      <c r="C85" s="20"/>
      <c r="D85" s="20"/>
      <c r="E85" s="20"/>
      <c r="F85" s="20"/>
      <c r="G85" s="20"/>
      <c r="H85" s="20"/>
    </row>
    <row r="86" spans="1:8" ht="15.75" x14ac:dyDescent="0.25">
      <c r="A86" s="99" t="s">
        <v>50</v>
      </c>
      <c r="B86" s="99"/>
      <c r="C86" s="99"/>
      <c r="D86" s="99"/>
      <c r="E86" s="99"/>
      <c r="F86" s="99"/>
      <c r="G86" s="99"/>
      <c r="H86" s="99"/>
    </row>
    <row r="87" spans="1:8" ht="15.75" x14ac:dyDescent="0.25">
      <c r="A87" s="21" t="s">
        <v>0</v>
      </c>
      <c r="B87" s="20"/>
      <c r="C87" s="20"/>
      <c r="D87" s="20"/>
      <c r="E87" s="61" t="s">
        <v>1</v>
      </c>
      <c r="F87" s="100" t="s">
        <v>2</v>
      </c>
      <c r="G87" s="101"/>
      <c r="H87" s="101"/>
    </row>
    <row r="88" spans="1:8" ht="15.75" x14ac:dyDescent="0.25">
      <c r="A88" s="20"/>
      <c r="B88" s="20"/>
      <c r="C88" s="20"/>
      <c r="D88" s="102" t="s">
        <v>3</v>
      </c>
      <c r="E88" s="102"/>
      <c r="F88" s="60" t="s">
        <v>51</v>
      </c>
      <c r="G88" s="20"/>
      <c r="H88" s="20"/>
    </row>
    <row r="89" spans="1:8" ht="15.75" x14ac:dyDescent="0.25">
      <c r="A89" s="94" t="s">
        <v>5</v>
      </c>
      <c r="B89" s="94" t="s">
        <v>6</v>
      </c>
      <c r="C89" s="94"/>
      <c r="D89" s="94" t="s">
        <v>7</v>
      </c>
      <c r="E89" s="98" t="s">
        <v>8</v>
      </c>
      <c r="F89" s="98"/>
      <c r="G89" s="98"/>
      <c r="H89" s="94" t="s">
        <v>9</v>
      </c>
    </row>
    <row r="90" spans="1:8" ht="15.75" x14ac:dyDescent="0.25">
      <c r="A90" s="95"/>
      <c r="B90" s="96"/>
      <c r="C90" s="97"/>
      <c r="D90" s="95"/>
      <c r="E90" s="62" t="s">
        <v>10</v>
      </c>
      <c r="F90" s="62" t="s">
        <v>11</v>
      </c>
      <c r="G90" s="62" t="s">
        <v>12</v>
      </c>
      <c r="H90" s="95"/>
    </row>
    <row r="91" spans="1:8" ht="15.75" x14ac:dyDescent="0.25">
      <c r="A91" s="59">
        <v>1</v>
      </c>
      <c r="B91" s="83">
        <v>2</v>
      </c>
      <c r="C91" s="83"/>
      <c r="D91" s="59">
        <v>3</v>
      </c>
      <c r="E91" s="59">
        <v>4</v>
      </c>
      <c r="F91" s="59">
        <v>5</v>
      </c>
      <c r="G91" s="59">
        <v>6</v>
      </c>
      <c r="H91" s="59">
        <v>7</v>
      </c>
    </row>
    <row r="92" spans="1:8" ht="15.75" x14ac:dyDescent="0.25">
      <c r="A92" s="84" t="s">
        <v>13</v>
      </c>
      <c r="B92" s="84"/>
      <c r="C92" s="84"/>
      <c r="D92" s="84"/>
      <c r="E92" s="84"/>
      <c r="F92" s="84"/>
      <c r="G92" s="84"/>
      <c r="H92" s="84"/>
    </row>
    <row r="93" spans="1:8" ht="15.75" x14ac:dyDescent="0.25">
      <c r="A93" s="51">
        <v>17</v>
      </c>
      <c r="B93" s="85" t="s">
        <v>108</v>
      </c>
      <c r="C93" s="85"/>
      <c r="D93" s="51">
        <v>80</v>
      </c>
      <c r="E93" s="51">
        <v>1.2</v>
      </c>
      <c r="F93" s="51">
        <v>3.6</v>
      </c>
      <c r="G93" s="51">
        <v>8.6</v>
      </c>
      <c r="H93" s="51">
        <v>71</v>
      </c>
    </row>
    <row r="94" spans="1:8" ht="15.75" x14ac:dyDescent="0.25">
      <c r="A94" s="10">
        <v>502.53</v>
      </c>
      <c r="B94" s="112" t="s">
        <v>64</v>
      </c>
      <c r="C94" s="113"/>
      <c r="D94" s="11" t="s">
        <v>42</v>
      </c>
      <c r="E94" s="10">
        <v>9.9499999999999993</v>
      </c>
      <c r="F94" s="10">
        <v>9.48</v>
      </c>
      <c r="G94" s="10">
        <v>8.57</v>
      </c>
      <c r="H94" s="10">
        <v>159.02000000000001</v>
      </c>
    </row>
    <row r="95" spans="1:8" ht="15.75" x14ac:dyDescent="0.25">
      <c r="A95" s="12">
        <v>211.56</v>
      </c>
      <c r="B95" s="118" t="s">
        <v>52</v>
      </c>
      <c r="C95" s="119"/>
      <c r="D95" s="13">
        <v>200</v>
      </c>
      <c r="E95" s="12">
        <v>11.78</v>
      </c>
      <c r="F95" s="12">
        <v>15.68</v>
      </c>
      <c r="G95" s="12">
        <v>41.32</v>
      </c>
      <c r="H95" s="12">
        <v>354.88</v>
      </c>
    </row>
    <row r="96" spans="1:8" ht="15.75" x14ac:dyDescent="0.25">
      <c r="A96" s="12">
        <v>282.11</v>
      </c>
      <c r="B96" s="105" t="s">
        <v>16</v>
      </c>
      <c r="C96" s="105"/>
      <c r="D96" s="13">
        <v>200</v>
      </c>
      <c r="E96" s="14"/>
      <c r="F96" s="14"/>
      <c r="G96" s="15">
        <v>9.6999999999999993</v>
      </c>
      <c r="H96" s="13">
        <v>39</v>
      </c>
    </row>
    <row r="97" spans="1:8" ht="15.75" x14ac:dyDescent="0.25">
      <c r="A97" s="12">
        <v>420.06</v>
      </c>
      <c r="B97" s="105" t="s">
        <v>17</v>
      </c>
      <c r="C97" s="105"/>
      <c r="D97" s="13">
        <v>50</v>
      </c>
      <c r="E97" s="13">
        <v>4</v>
      </c>
      <c r="F97" s="15">
        <v>0.5</v>
      </c>
      <c r="G97" s="15">
        <v>27.5</v>
      </c>
      <c r="H97" s="13">
        <v>130</v>
      </c>
    </row>
    <row r="98" spans="1:8" ht="15.75" x14ac:dyDescent="0.25">
      <c r="A98" s="16">
        <v>401</v>
      </c>
      <c r="B98" s="112" t="s">
        <v>38</v>
      </c>
      <c r="C98" s="113"/>
      <c r="D98" s="16">
        <v>10</v>
      </c>
      <c r="E98" s="10">
        <v>0.08</v>
      </c>
      <c r="F98" s="10">
        <v>7.25</v>
      </c>
      <c r="G98" s="10">
        <v>0.13</v>
      </c>
      <c r="H98" s="17">
        <v>66.099999999999994</v>
      </c>
    </row>
    <row r="99" spans="1:8" ht="15.75" x14ac:dyDescent="0.25">
      <c r="A99" s="13">
        <v>38</v>
      </c>
      <c r="B99" s="105" t="s">
        <v>39</v>
      </c>
      <c r="C99" s="105"/>
      <c r="D99" s="28">
        <v>100</v>
      </c>
      <c r="E99" s="15">
        <v>0.4</v>
      </c>
      <c r="F99" s="15">
        <v>0.4</v>
      </c>
      <c r="G99" s="15">
        <v>9.8000000000000007</v>
      </c>
      <c r="H99" s="13">
        <v>47</v>
      </c>
    </row>
    <row r="100" spans="1:8" ht="15.75" x14ac:dyDescent="0.25">
      <c r="A100" s="37" t="s">
        <v>33</v>
      </c>
      <c r="B100" s="30"/>
      <c r="C100" s="30"/>
      <c r="D100" s="49">
        <v>730</v>
      </c>
      <c r="E100" s="18">
        <f>SUM(E93:E99)</f>
        <v>27.409999999999997</v>
      </c>
      <c r="F100" s="18">
        <f t="shared" ref="F100:H100" si="5">SUM(F93:F99)</f>
        <v>36.909999999999997</v>
      </c>
      <c r="G100" s="18">
        <f t="shared" si="5"/>
        <v>105.61999999999999</v>
      </c>
      <c r="H100" s="18">
        <f t="shared" si="5"/>
        <v>867</v>
      </c>
    </row>
    <row r="101" spans="1:8" ht="15.75" x14ac:dyDescent="0.25">
      <c r="A101" s="19"/>
      <c r="B101" s="20"/>
      <c r="C101" s="20"/>
      <c r="D101" s="20"/>
      <c r="E101" s="20"/>
      <c r="F101" s="20"/>
      <c r="G101" s="20"/>
      <c r="H101" s="20"/>
    </row>
    <row r="102" spans="1:8" ht="15.75" x14ac:dyDescent="0.25">
      <c r="A102" s="99" t="s">
        <v>54</v>
      </c>
      <c r="B102" s="99"/>
      <c r="C102" s="99"/>
      <c r="D102" s="99"/>
      <c r="E102" s="99"/>
      <c r="F102" s="99"/>
      <c r="G102" s="99"/>
      <c r="H102" s="99"/>
    </row>
    <row r="103" spans="1:8" ht="15.75" x14ac:dyDescent="0.25">
      <c r="A103" s="21" t="s">
        <v>0</v>
      </c>
      <c r="B103" s="20"/>
      <c r="C103" s="20"/>
      <c r="D103" s="20"/>
      <c r="E103" s="61" t="s">
        <v>1</v>
      </c>
      <c r="F103" s="100" t="s">
        <v>23</v>
      </c>
      <c r="G103" s="101"/>
      <c r="H103" s="101"/>
    </row>
    <row r="104" spans="1:8" ht="15.75" x14ac:dyDescent="0.25">
      <c r="A104" s="20"/>
      <c r="B104" s="20"/>
      <c r="C104" s="20"/>
      <c r="D104" s="102" t="s">
        <v>3</v>
      </c>
      <c r="E104" s="102"/>
      <c r="F104" s="60" t="s">
        <v>51</v>
      </c>
      <c r="G104" s="20"/>
      <c r="H104" s="20"/>
    </row>
    <row r="105" spans="1:8" ht="15.75" x14ac:dyDescent="0.25">
      <c r="A105" s="94" t="s">
        <v>5</v>
      </c>
      <c r="B105" s="94" t="s">
        <v>6</v>
      </c>
      <c r="C105" s="94"/>
      <c r="D105" s="94" t="s">
        <v>7</v>
      </c>
      <c r="E105" s="98" t="s">
        <v>8</v>
      </c>
      <c r="F105" s="98"/>
      <c r="G105" s="98"/>
      <c r="H105" s="94" t="s">
        <v>9</v>
      </c>
    </row>
    <row r="106" spans="1:8" ht="15.75" x14ac:dyDescent="0.25">
      <c r="A106" s="95"/>
      <c r="B106" s="96"/>
      <c r="C106" s="97"/>
      <c r="D106" s="95"/>
      <c r="E106" s="62" t="s">
        <v>10</v>
      </c>
      <c r="F106" s="62" t="s">
        <v>11</v>
      </c>
      <c r="G106" s="62" t="s">
        <v>12</v>
      </c>
      <c r="H106" s="95"/>
    </row>
    <row r="107" spans="1:8" ht="15.75" x14ac:dyDescent="0.25">
      <c r="A107" s="59">
        <v>1</v>
      </c>
      <c r="B107" s="83">
        <v>2</v>
      </c>
      <c r="C107" s="83"/>
      <c r="D107" s="59">
        <v>3</v>
      </c>
      <c r="E107" s="59">
        <v>4</v>
      </c>
      <c r="F107" s="59">
        <v>5</v>
      </c>
      <c r="G107" s="59">
        <v>6</v>
      </c>
      <c r="H107" s="59">
        <v>7</v>
      </c>
    </row>
    <row r="108" spans="1:8" ht="15.75" x14ac:dyDescent="0.25">
      <c r="A108" s="84" t="s">
        <v>13</v>
      </c>
      <c r="B108" s="84"/>
      <c r="C108" s="84"/>
      <c r="D108" s="84"/>
      <c r="E108" s="84"/>
      <c r="F108" s="84"/>
      <c r="G108" s="84"/>
      <c r="H108" s="84"/>
    </row>
    <row r="109" spans="1:8" ht="15.75" x14ac:dyDescent="0.25">
      <c r="A109" s="12">
        <v>25.23</v>
      </c>
      <c r="B109" s="105" t="s">
        <v>57</v>
      </c>
      <c r="C109" s="105"/>
      <c r="D109" s="13">
        <v>100</v>
      </c>
      <c r="E109" s="12">
        <v>1.86</v>
      </c>
      <c r="F109" s="12">
        <v>8.4499999999999993</v>
      </c>
      <c r="G109" s="12">
        <v>10.96</v>
      </c>
      <c r="H109" s="12">
        <v>127.28</v>
      </c>
    </row>
    <row r="110" spans="1:8" ht="15.75" x14ac:dyDescent="0.25">
      <c r="A110" s="12">
        <v>506.25</v>
      </c>
      <c r="B110" s="105" t="s">
        <v>55</v>
      </c>
      <c r="C110" s="105"/>
      <c r="D110" s="14" t="s">
        <v>32</v>
      </c>
      <c r="E110" s="12">
        <v>8.76</v>
      </c>
      <c r="F110" s="12">
        <v>12.21</v>
      </c>
      <c r="G110" s="12">
        <v>8.85</v>
      </c>
      <c r="H110" s="12">
        <v>180.64</v>
      </c>
    </row>
    <row r="111" spans="1:8" ht="15" customHeight="1" x14ac:dyDescent="0.25">
      <c r="A111" s="13">
        <v>302</v>
      </c>
      <c r="B111" s="105" t="s">
        <v>43</v>
      </c>
      <c r="C111" s="105"/>
      <c r="D111" s="14" t="s">
        <v>98</v>
      </c>
      <c r="E111" s="12">
        <v>6.15</v>
      </c>
      <c r="F111" s="12">
        <v>0.19</v>
      </c>
      <c r="G111" s="12">
        <v>0.02</v>
      </c>
      <c r="H111" s="12">
        <v>0.02</v>
      </c>
    </row>
    <row r="112" spans="1:8" ht="15" customHeight="1" x14ac:dyDescent="0.25">
      <c r="A112" s="16">
        <v>107</v>
      </c>
      <c r="B112" s="103" t="s">
        <v>103</v>
      </c>
      <c r="C112" s="104"/>
      <c r="D112" s="16">
        <v>200</v>
      </c>
      <c r="E112" s="10">
        <v>2.4</v>
      </c>
      <c r="F112" s="10">
        <v>0.1</v>
      </c>
      <c r="G112" s="10">
        <v>41.4</v>
      </c>
      <c r="H112" s="10">
        <v>171</v>
      </c>
    </row>
    <row r="113" spans="1:8" ht="15.75" x14ac:dyDescent="0.25">
      <c r="A113" s="12">
        <v>420.02</v>
      </c>
      <c r="B113" s="105" t="s">
        <v>17</v>
      </c>
      <c r="C113" s="105"/>
      <c r="D113" s="13">
        <v>40</v>
      </c>
      <c r="E113" s="15">
        <v>3.2</v>
      </c>
      <c r="F113" s="15">
        <v>0.4</v>
      </c>
      <c r="G113" s="13">
        <v>22</v>
      </c>
      <c r="H113" s="13">
        <v>104</v>
      </c>
    </row>
    <row r="114" spans="1:8" ht="15.75" x14ac:dyDescent="0.25">
      <c r="A114" s="12">
        <v>476.01</v>
      </c>
      <c r="B114" s="105" t="s">
        <v>26</v>
      </c>
      <c r="C114" s="105"/>
      <c r="D114" s="28">
        <v>100</v>
      </c>
      <c r="E114" s="15">
        <v>3.2</v>
      </c>
      <c r="F114" s="15">
        <v>3.2</v>
      </c>
      <c r="G114" s="15">
        <v>4.5</v>
      </c>
      <c r="H114" s="13">
        <v>62</v>
      </c>
    </row>
    <row r="115" spans="1:8" ht="15.75" x14ac:dyDescent="0.25">
      <c r="A115" s="37" t="s">
        <v>33</v>
      </c>
      <c r="B115" s="30"/>
      <c r="C115" s="30"/>
      <c r="D115" s="49">
        <v>747</v>
      </c>
      <c r="E115" s="18">
        <f>SUM(E109:E114)</f>
        <v>25.569999999999997</v>
      </c>
      <c r="F115" s="18">
        <f t="shared" ref="F115:H115" si="6">SUM(F109:F114)</f>
        <v>24.55</v>
      </c>
      <c r="G115" s="18">
        <f t="shared" si="6"/>
        <v>87.73</v>
      </c>
      <c r="H115" s="18">
        <f t="shared" si="6"/>
        <v>644.93999999999994</v>
      </c>
    </row>
    <row r="116" spans="1:8" ht="15.75" x14ac:dyDescent="0.25">
      <c r="A116" s="19"/>
      <c r="B116" s="20"/>
      <c r="C116" s="20"/>
      <c r="D116" s="36"/>
      <c r="E116" s="20"/>
      <c r="F116" s="20"/>
      <c r="G116" s="20"/>
      <c r="H116" s="20"/>
    </row>
    <row r="117" spans="1:8" ht="15.75" x14ac:dyDescent="0.25">
      <c r="A117" s="99" t="s">
        <v>58</v>
      </c>
      <c r="B117" s="99"/>
      <c r="C117" s="99"/>
      <c r="D117" s="99"/>
      <c r="E117" s="99"/>
      <c r="F117" s="99"/>
      <c r="G117" s="99"/>
      <c r="H117" s="99"/>
    </row>
    <row r="118" spans="1:8" ht="15.75" x14ac:dyDescent="0.25">
      <c r="A118" s="21" t="s">
        <v>0</v>
      </c>
      <c r="B118" s="20"/>
      <c r="C118" s="20"/>
      <c r="D118" s="20"/>
      <c r="E118" s="61" t="s">
        <v>1</v>
      </c>
      <c r="F118" s="100" t="s">
        <v>30</v>
      </c>
      <c r="G118" s="101"/>
      <c r="H118" s="101"/>
    </row>
    <row r="119" spans="1:8" ht="15.75" x14ac:dyDescent="0.25">
      <c r="A119" s="20"/>
      <c r="B119" s="20"/>
      <c r="C119" s="20"/>
      <c r="D119" s="102" t="s">
        <v>3</v>
      </c>
      <c r="E119" s="102"/>
      <c r="F119" s="60" t="s">
        <v>51</v>
      </c>
      <c r="G119" s="20"/>
      <c r="H119" s="20"/>
    </row>
    <row r="120" spans="1:8" ht="15.75" x14ac:dyDescent="0.25">
      <c r="A120" s="94" t="s">
        <v>5</v>
      </c>
      <c r="B120" s="94" t="s">
        <v>6</v>
      </c>
      <c r="C120" s="94"/>
      <c r="D120" s="94" t="s">
        <v>7</v>
      </c>
      <c r="E120" s="98" t="s">
        <v>8</v>
      </c>
      <c r="F120" s="98"/>
      <c r="G120" s="98"/>
      <c r="H120" s="94" t="s">
        <v>9</v>
      </c>
    </row>
    <row r="121" spans="1:8" ht="15.75" x14ac:dyDescent="0.25">
      <c r="A121" s="95"/>
      <c r="B121" s="96"/>
      <c r="C121" s="97"/>
      <c r="D121" s="95"/>
      <c r="E121" s="62" t="s">
        <v>10</v>
      </c>
      <c r="F121" s="62" t="s">
        <v>11</v>
      </c>
      <c r="G121" s="62" t="s">
        <v>12</v>
      </c>
      <c r="H121" s="95"/>
    </row>
    <row r="122" spans="1:8" ht="15.75" x14ac:dyDescent="0.25">
      <c r="A122" s="59">
        <v>1</v>
      </c>
      <c r="B122" s="83">
        <v>2</v>
      </c>
      <c r="C122" s="83"/>
      <c r="D122" s="59">
        <v>3</v>
      </c>
      <c r="E122" s="59">
        <v>4</v>
      </c>
      <c r="F122" s="59">
        <v>5</v>
      </c>
      <c r="G122" s="59">
        <v>6</v>
      </c>
      <c r="H122" s="59">
        <v>7</v>
      </c>
    </row>
    <row r="123" spans="1:8" ht="15.75" x14ac:dyDescent="0.25">
      <c r="A123" s="84" t="s">
        <v>13</v>
      </c>
      <c r="B123" s="84"/>
      <c r="C123" s="84"/>
      <c r="D123" s="84"/>
      <c r="E123" s="84"/>
      <c r="F123" s="84"/>
      <c r="G123" s="84"/>
      <c r="H123" s="84"/>
    </row>
    <row r="124" spans="1:8" ht="15.75" x14ac:dyDescent="0.25">
      <c r="A124" s="51">
        <v>12</v>
      </c>
      <c r="B124" s="85" t="s">
        <v>113</v>
      </c>
      <c r="C124" s="85"/>
      <c r="D124" s="51">
        <v>80</v>
      </c>
      <c r="E124" s="51">
        <v>0.93</v>
      </c>
      <c r="F124" s="51">
        <v>6.25</v>
      </c>
      <c r="G124" s="51">
        <v>8.6</v>
      </c>
      <c r="H124" s="51">
        <v>94.43</v>
      </c>
    </row>
    <row r="125" spans="1:8" ht="15" customHeight="1" x14ac:dyDescent="0.25">
      <c r="A125" s="12">
        <v>131.80000000000001</v>
      </c>
      <c r="B125" s="105" t="s">
        <v>53</v>
      </c>
      <c r="C125" s="105"/>
      <c r="D125" s="13">
        <v>200</v>
      </c>
      <c r="E125" s="12">
        <v>16.899999999999999</v>
      </c>
      <c r="F125" s="12">
        <v>15.56</v>
      </c>
      <c r="G125" s="12">
        <v>41.44</v>
      </c>
      <c r="H125" s="12">
        <v>399.78</v>
      </c>
    </row>
    <row r="126" spans="1:8" ht="15.75" x14ac:dyDescent="0.25">
      <c r="A126" s="13">
        <v>283</v>
      </c>
      <c r="B126" s="105" t="s">
        <v>21</v>
      </c>
      <c r="C126" s="105"/>
      <c r="D126" s="13">
        <v>200</v>
      </c>
      <c r="E126" s="14"/>
      <c r="F126" s="14"/>
      <c r="G126" s="12">
        <v>9.98</v>
      </c>
      <c r="H126" s="15">
        <v>39.9</v>
      </c>
    </row>
    <row r="127" spans="1:8" ht="15" customHeight="1" x14ac:dyDescent="0.25">
      <c r="A127" s="12">
        <v>420.06</v>
      </c>
      <c r="B127" s="105" t="s">
        <v>17</v>
      </c>
      <c r="C127" s="105"/>
      <c r="D127" s="13">
        <v>50</v>
      </c>
      <c r="E127" s="13">
        <v>4</v>
      </c>
      <c r="F127" s="15">
        <v>0.5</v>
      </c>
      <c r="G127" s="15">
        <v>27.5</v>
      </c>
      <c r="H127" s="13">
        <v>130</v>
      </c>
    </row>
    <row r="128" spans="1:8" ht="15.75" x14ac:dyDescent="0.25">
      <c r="A128" s="16">
        <v>401</v>
      </c>
      <c r="B128" s="112" t="s">
        <v>38</v>
      </c>
      <c r="C128" s="113"/>
      <c r="D128" s="16">
        <v>10</v>
      </c>
      <c r="E128" s="10">
        <v>0.08</v>
      </c>
      <c r="F128" s="10">
        <v>7.25</v>
      </c>
      <c r="G128" s="10">
        <v>0.13</v>
      </c>
      <c r="H128" s="17">
        <v>66.099999999999994</v>
      </c>
    </row>
    <row r="129" spans="1:8" ht="15.75" x14ac:dyDescent="0.25">
      <c r="A129" s="10"/>
      <c r="B129" s="112" t="s">
        <v>66</v>
      </c>
      <c r="C129" s="113"/>
      <c r="D129" s="16">
        <v>200</v>
      </c>
      <c r="E129" s="24">
        <v>1</v>
      </c>
      <c r="F129" s="24">
        <v>0.2</v>
      </c>
      <c r="G129" s="24">
        <v>20.2</v>
      </c>
      <c r="H129" s="24">
        <v>92</v>
      </c>
    </row>
    <row r="130" spans="1:8" ht="15.75" x14ac:dyDescent="0.25">
      <c r="A130" s="13">
        <v>38</v>
      </c>
      <c r="B130" s="105" t="s">
        <v>39</v>
      </c>
      <c r="C130" s="105"/>
      <c r="D130" s="28">
        <v>100</v>
      </c>
      <c r="E130" s="15">
        <v>0.4</v>
      </c>
      <c r="F130" s="15">
        <v>0.4</v>
      </c>
      <c r="G130" s="15">
        <v>9.8000000000000007</v>
      </c>
      <c r="H130" s="13">
        <v>47</v>
      </c>
    </row>
    <row r="131" spans="1:8" ht="15.75" x14ac:dyDescent="0.25">
      <c r="A131" s="37" t="s">
        <v>33</v>
      </c>
      <c r="B131" s="30"/>
      <c r="C131" s="30"/>
      <c r="D131" s="49">
        <v>840</v>
      </c>
      <c r="E131" s="18">
        <f>SUM(E124:E130)</f>
        <v>23.309999999999995</v>
      </c>
      <c r="F131" s="18">
        <f t="shared" ref="F131:H131" si="7">SUM(F124:F130)</f>
        <v>30.16</v>
      </c>
      <c r="G131" s="18">
        <f t="shared" si="7"/>
        <v>117.64999999999999</v>
      </c>
      <c r="H131" s="18">
        <f t="shared" si="7"/>
        <v>869.21</v>
      </c>
    </row>
    <row r="132" spans="1:8" ht="15.75" x14ac:dyDescent="0.25">
      <c r="A132" s="19"/>
      <c r="B132" s="20"/>
      <c r="C132" s="20"/>
      <c r="D132" s="20"/>
      <c r="E132" s="20"/>
      <c r="F132" s="20"/>
      <c r="G132" s="20"/>
      <c r="H132" s="20"/>
    </row>
    <row r="133" spans="1:8" ht="15.75" x14ac:dyDescent="0.25">
      <c r="A133" s="99" t="s">
        <v>59</v>
      </c>
      <c r="B133" s="99"/>
      <c r="C133" s="99"/>
      <c r="D133" s="99"/>
      <c r="E133" s="99"/>
      <c r="F133" s="99"/>
      <c r="G133" s="99"/>
      <c r="H133" s="99"/>
    </row>
    <row r="134" spans="1:8" ht="15.75" x14ac:dyDescent="0.25">
      <c r="A134" s="21" t="s">
        <v>0</v>
      </c>
      <c r="B134" s="20"/>
      <c r="C134" s="20"/>
      <c r="D134" s="20"/>
      <c r="E134" s="61" t="s">
        <v>1</v>
      </c>
      <c r="F134" s="100" t="s">
        <v>35</v>
      </c>
      <c r="G134" s="101"/>
      <c r="H134" s="101"/>
    </row>
    <row r="135" spans="1:8" ht="15.75" x14ac:dyDescent="0.25">
      <c r="A135" s="20"/>
      <c r="B135" s="20"/>
      <c r="C135" s="20"/>
      <c r="D135" s="102" t="s">
        <v>3</v>
      </c>
      <c r="E135" s="102"/>
      <c r="F135" s="60" t="s">
        <v>51</v>
      </c>
      <c r="G135" s="20"/>
      <c r="H135" s="20"/>
    </row>
    <row r="136" spans="1:8" ht="15.75" x14ac:dyDescent="0.25">
      <c r="A136" s="94" t="s">
        <v>5</v>
      </c>
      <c r="B136" s="94" t="s">
        <v>6</v>
      </c>
      <c r="C136" s="94"/>
      <c r="D136" s="94" t="s">
        <v>7</v>
      </c>
      <c r="E136" s="98" t="s">
        <v>8</v>
      </c>
      <c r="F136" s="98"/>
      <c r="G136" s="98"/>
      <c r="H136" s="94" t="s">
        <v>9</v>
      </c>
    </row>
    <row r="137" spans="1:8" ht="15.75" x14ac:dyDescent="0.25">
      <c r="A137" s="95"/>
      <c r="B137" s="96"/>
      <c r="C137" s="97"/>
      <c r="D137" s="95"/>
      <c r="E137" s="62" t="s">
        <v>10</v>
      </c>
      <c r="F137" s="62" t="s">
        <v>11</v>
      </c>
      <c r="G137" s="62" t="s">
        <v>12</v>
      </c>
      <c r="H137" s="95"/>
    </row>
    <row r="138" spans="1:8" ht="15.75" x14ac:dyDescent="0.25">
      <c r="A138" s="59">
        <v>1</v>
      </c>
      <c r="B138" s="83">
        <v>2</v>
      </c>
      <c r="C138" s="83"/>
      <c r="D138" s="59">
        <v>3</v>
      </c>
      <c r="E138" s="59">
        <v>4</v>
      </c>
      <c r="F138" s="59">
        <v>5</v>
      </c>
      <c r="G138" s="59">
        <v>6</v>
      </c>
      <c r="H138" s="59">
        <v>7</v>
      </c>
    </row>
    <row r="139" spans="1:8" ht="15.75" x14ac:dyDescent="0.25">
      <c r="A139" s="84" t="s">
        <v>13</v>
      </c>
      <c r="B139" s="84"/>
      <c r="C139" s="84"/>
      <c r="D139" s="84"/>
      <c r="E139" s="84"/>
      <c r="F139" s="84"/>
      <c r="G139" s="84"/>
      <c r="H139" s="84"/>
    </row>
    <row r="140" spans="1:8" ht="15.75" x14ac:dyDescent="0.25">
      <c r="A140" s="10">
        <v>26</v>
      </c>
      <c r="B140" s="112" t="s">
        <v>102</v>
      </c>
      <c r="C140" s="113"/>
      <c r="D140" s="11">
        <v>60</v>
      </c>
      <c r="E140" s="10">
        <v>0.82</v>
      </c>
      <c r="F140" s="10">
        <v>1.33</v>
      </c>
      <c r="G140" s="10">
        <v>4.57</v>
      </c>
      <c r="H140" s="10">
        <v>34.5</v>
      </c>
    </row>
    <row r="141" spans="1:8" ht="15.75" x14ac:dyDescent="0.25">
      <c r="A141" s="12">
        <v>469.02</v>
      </c>
      <c r="B141" s="105" t="s">
        <v>60</v>
      </c>
      <c r="C141" s="105"/>
      <c r="D141" s="14" t="s">
        <v>32</v>
      </c>
      <c r="E141" s="12">
        <v>9.25</v>
      </c>
      <c r="F141" s="12">
        <v>9.84</v>
      </c>
      <c r="G141" s="12">
        <v>7.96</v>
      </c>
      <c r="H141" s="12">
        <v>157.63</v>
      </c>
    </row>
    <row r="142" spans="1:8" ht="15.75" x14ac:dyDescent="0.25">
      <c r="A142" s="12">
        <v>138.21</v>
      </c>
      <c r="B142" s="105" t="s">
        <v>49</v>
      </c>
      <c r="C142" s="105"/>
      <c r="D142" s="13">
        <v>200</v>
      </c>
      <c r="E142" s="15">
        <v>4.4000000000000004</v>
      </c>
      <c r="F142" s="12">
        <v>6.77</v>
      </c>
      <c r="G142" s="15">
        <v>29.5</v>
      </c>
      <c r="H142" s="12">
        <v>196.91</v>
      </c>
    </row>
    <row r="143" spans="1:8" ht="15" customHeight="1" x14ac:dyDescent="0.25">
      <c r="A143" s="16">
        <v>107</v>
      </c>
      <c r="B143" s="103" t="s">
        <v>103</v>
      </c>
      <c r="C143" s="104"/>
      <c r="D143" s="16">
        <v>200</v>
      </c>
      <c r="E143" s="10">
        <v>2.4</v>
      </c>
      <c r="F143" s="10">
        <v>0.1</v>
      </c>
      <c r="G143" s="10">
        <v>41.4</v>
      </c>
      <c r="H143" s="10">
        <v>171</v>
      </c>
    </row>
    <row r="144" spans="1:8" ht="15.75" x14ac:dyDescent="0.25">
      <c r="A144" s="12">
        <v>420.02</v>
      </c>
      <c r="B144" s="105" t="s">
        <v>17</v>
      </c>
      <c r="C144" s="105"/>
      <c r="D144" s="13">
        <v>40</v>
      </c>
      <c r="E144" s="15">
        <v>3.2</v>
      </c>
      <c r="F144" s="15">
        <v>0.4</v>
      </c>
      <c r="G144" s="13">
        <v>22</v>
      </c>
      <c r="H144" s="13">
        <v>104</v>
      </c>
    </row>
    <row r="145" spans="1:8" ht="15.75" x14ac:dyDescent="0.25">
      <c r="A145" s="12">
        <v>27.01</v>
      </c>
      <c r="B145" s="105" t="s">
        <v>48</v>
      </c>
      <c r="C145" s="105"/>
      <c r="D145" s="28">
        <v>10</v>
      </c>
      <c r="E145" s="12">
        <v>2.63</v>
      </c>
      <c r="F145" s="12">
        <v>2.66</v>
      </c>
      <c r="G145" s="14"/>
      <c r="H145" s="13">
        <v>35</v>
      </c>
    </row>
    <row r="146" spans="1:8" ht="15.75" x14ac:dyDescent="0.25">
      <c r="A146" s="37" t="s">
        <v>33</v>
      </c>
      <c r="B146" s="30"/>
      <c r="C146" s="30"/>
      <c r="D146" s="49">
        <v>610</v>
      </c>
      <c r="E146" s="18">
        <f>SUM(E140:E145)</f>
        <v>22.7</v>
      </c>
      <c r="F146" s="18">
        <f t="shared" ref="F146:H146" si="8">SUM(F140:F145)</f>
        <v>21.099999999999998</v>
      </c>
      <c r="G146" s="18">
        <f t="shared" si="8"/>
        <v>105.43</v>
      </c>
      <c r="H146" s="18">
        <f t="shared" si="8"/>
        <v>699.04</v>
      </c>
    </row>
    <row r="147" spans="1:8" ht="15.75" x14ac:dyDescent="0.25">
      <c r="A147" s="19" t="s">
        <v>61</v>
      </c>
      <c r="B147" s="20"/>
      <c r="C147" s="20"/>
      <c r="D147" s="36"/>
      <c r="E147" s="20"/>
      <c r="F147" s="20"/>
      <c r="G147" s="20"/>
      <c r="H147" s="20"/>
    </row>
    <row r="148" spans="1:8" ht="15.75" x14ac:dyDescent="0.25">
      <c r="A148" s="99" t="s">
        <v>62</v>
      </c>
      <c r="B148" s="99"/>
      <c r="C148" s="99"/>
      <c r="D148" s="99"/>
      <c r="E148" s="99"/>
      <c r="F148" s="99"/>
      <c r="G148" s="99"/>
      <c r="H148" s="99"/>
    </row>
    <row r="149" spans="1:8" ht="15.75" x14ac:dyDescent="0.25">
      <c r="A149" s="21" t="s">
        <v>0</v>
      </c>
      <c r="B149" s="20"/>
      <c r="C149" s="20"/>
      <c r="D149" s="20"/>
      <c r="E149" s="61" t="s">
        <v>1</v>
      </c>
      <c r="F149" s="100" t="s">
        <v>45</v>
      </c>
      <c r="G149" s="101"/>
      <c r="H149" s="101"/>
    </row>
    <row r="150" spans="1:8" ht="15.75" x14ac:dyDescent="0.25">
      <c r="A150" s="20"/>
      <c r="B150" s="20"/>
      <c r="C150" s="20"/>
      <c r="D150" s="102" t="s">
        <v>3</v>
      </c>
      <c r="E150" s="102"/>
      <c r="F150" s="60" t="s">
        <v>51</v>
      </c>
      <c r="G150" s="20"/>
      <c r="H150" s="20"/>
    </row>
    <row r="151" spans="1:8" ht="15.75" x14ac:dyDescent="0.25">
      <c r="A151" s="94" t="s">
        <v>5</v>
      </c>
      <c r="B151" s="94" t="s">
        <v>6</v>
      </c>
      <c r="C151" s="94"/>
      <c r="D151" s="94" t="s">
        <v>7</v>
      </c>
      <c r="E151" s="98" t="s">
        <v>8</v>
      </c>
      <c r="F151" s="98"/>
      <c r="G151" s="98"/>
      <c r="H151" s="94" t="s">
        <v>9</v>
      </c>
    </row>
    <row r="152" spans="1:8" ht="15.75" x14ac:dyDescent="0.25">
      <c r="A152" s="95"/>
      <c r="B152" s="96"/>
      <c r="C152" s="97"/>
      <c r="D152" s="95"/>
      <c r="E152" s="62" t="s">
        <v>10</v>
      </c>
      <c r="F152" s="62" t="s">
        <v>11</v>
      </c>
      <c r="G152" s="62" t="s">
        <v>12</v>
      </c>
      <c r="H152" s="95"/>
    </row>
    <row r="153" spans="1:8" ht="15.75" x14ac:dyDescent="0.25">
      <c r="A153" s="59">
        <v>1</v>
      </c>
      <c r="B153" s="83">
        <v>2</v>
      </c>
      <c r="C153" s="83"/>
      <c r="D153" s="59">
        <v>3</v>
      </c>
      <c r="E153" s="59">
        <v>4</v>
      </c>
      <c r="F153" s="59">
        <v>5</v>
      </c>
      <c r="G153" s="59">
        <v>6</v>
      </c>
      <c r="H153" s="59">
        <v>7</v>
      </c>
    </row>
    <row r="154" spans="1:8" ht="15.75" x14ac:dyDescent="0.25">
      <c r="A154" s="84" t="s">
        <v>13</v>
      </c>
      <c r="B154" s="84"/>
      <c r="C154" s="84"/>
      <c r="D154" s="84"/>
      <c r="E154" s="84"/>
      <c r="F154" s="84"/>
      <c r="G154" s="84"/>
      <c r="H154" s="84"/>
    </row>
    <row r="155" spans="1:8" ht="15.75" customHeight="1" x14ac:dyDescent="0.25">
      <c r="A155" s="51">
        <v>15</v>
      </c>
      <c r="B155" s="110" t="s">
        <v>108</v>
      </c>
      <c r="C155" s="111"/>
      <c r="D155" s="51">
        <v>60</v>
      </c>
      <c r="E155" s="51">
        <v>0.9</v>
      </c>
      <c r="F155" s="51">
        <v>2.76</v>
      </c>
      <c r="G155" s="51">
        <v>6.48</v>
      </c>
      <c r="H155" s="51">
        <v>71</v>
      </c>
    </row>
    <row r="156" spans="1:8" ht="15.75" x14ac:dyDescent="0.25">
      <c r="A156" s="12">
        <v>493.02</v>
      </c>
      <c r="B156" s="105" t="s">
        <v>63</v>
      </c>
      <c r="C156" s="105"/>
      <c r="D156" s="33" t="s">
        <v>98</v>
      </c>
      <c r="E156" s="44">
        <v>6.48</v>
      </c>
      <c r="F156" s="44">
        <v>0.28999999999999998</v>
      </c>
      <c r="G156" s="44">
        <v>0.05</v>
      </c>
      <c r="H156" s="44">
        <v>0.06</v>
      </c>
    </row>
    <row r="157" spans="1:8" ht="15.75" x14ac:dyDescent="0.25">
      <c r="A157" s="13">
        <v>283</v>
      </c>
      <c r="B157" s="105" t="s">
        <v>21</v>
      </c>
      <c r="C157" s="105"/>
      <c r="D157" s="13">
        <v>200</v>
      </c>
      <c r="E157" s="45"/>
      <c r="F157" s="45"/>
      <c r="G157" s="34">
        <v>9.98</v>
      </c>
      <c r="H157" s="35">
        <v>39.9</v>
      </c>
    </row>
    <row r="158" spans="1:8" ht="15.75" x14ac:dyDescent="0.25">
      <c r="A158" s="12">
        <v>420.02</v>
      </c>
      <c r="B158" s="105" t="s">
        <v>17</v>
      </c>
      <c r="C158" s="105"/>
      <c r="D158" s="13">
        <v>40</v>
      </c>
      <c r="E158" s="15">
        <v>3.2</v>
      </c>
      <c r="F158" s="15">
        <v>0.4</v>
      </c>
      <c r="G158" s="13">
        <v>22</v>
      </c>
      <c r="H158" s="13">
        <v>104</v>
      </c>
    </row>
    <row r="159" spans="1:8" ht="15.75" x14ac:dyDescent="0.25">
      <c r="A159" s="13">
        <v>401</v>
      </c>
      <c r="B159" s="105" t="s">
        <v>38</v>
      </c>
      <c r="C159" s="105"/>
      <c r="D159" s="13">
        <v>10</v>
      </c>
      <c r="E159" s="12">
        <v>0.08</v>
      </c>
      <c r="F159" s="12">
        <v>7.25</v>
      </c>
      <c r="G159" s="12">
        <v>0.13</v>
      </c>
      <c r="H159" s="15">
        <v>66.099999999999994</v>
      </c>
    </row>
    <row r="160" spans="1:8" ht="15.75" x14ac:dyDescent="0.25">
      <c r="A160" s="12">
        <v>27.01</v>
      </c>
      <c r="B160" s="105" t="s">
        <v>48</v>
      </c>
      <c r="C160" s="105"/>
      <c r="D160" s="13">
        <v>10</v>
      </c>
      <c r="E160" s="12">
        <v>2.63</v>
      </c>
      <c r="F160" s="12">
        <v>2.66</v>
      </c>
      <c r="G160" s="14"/>
      <c r="H160" s="13">
        <v>35</v>
      </c>
    </row>
    <row r="161" spans="1:8" ht="15.75" x14ac:dyDescent="0.25">
      <c r="A161" s="12">
        <v>476.01</v>
      </c>
      <c r="B161" s="105" t="s">
        <v>26</v>
      </c>
      <c r="C161" s="105"/>
      <c r="D161" s="13">
        <v>100</v>
      </c>
      <c r="E161" s="15">
        <v>3.2</v>
      </c>
      <c r="F161" s="15">
        <v>3.2</v>
      </c>
      <c r="G161" s="15">
        <v>4.5</v>
      </c>
      <c r="H161" s="13">
        <v>62</v>
      </c>
    </row>
    <row r="162" spans="1:8" ht="15.75" x14ac:dyDescent="0.25">
      <c r="A162" s="114" t="s">
        <v>33</v>
      </c>
      <c r="B162" s="115"/>
      <c r="C162" s="116"/>
      <c r="D162" s="65">
        <v>627</v>
      </c>
      <c r="E162" s="18">
        <f>SUM(E155:E161)</f>
        <v>16.490000000000002</v>
      </c>
      <c r="F162" s="18">
        <f t="shared" ref="F162:H162" si="9">SUM(F155:F161)</f>
        <v>16.559999999999999</v>
      </c>
      <c r="G162" s="18">
        <f t="shared" si="9"/>
        <v>43.140000000000008</v>
      </c>
      <c r="H162" s="18">
        <f t="shared" si="9"/>
        <v>378.06</v>
      </c>
    </row>
    <row r="163" spans="1:8" ht="15.75" x14ac:dyDescent="0.25">
      <c r="A163" s="38" t="s">
        <v>65</v>
      </c>
      <c r="B163" s="39"/>
      <c r="C163" s="39"/>
      <c r="D163" s="49">
        <f>D20+D36+D52+D68+D84+D100+D115+D131+D146+D162</f>
        <v>7579</v>
      </c>
      <c r="E163" s="49">
        <f t="shared" ref="E163:H163" si="10">E20+E36+E52+E68+E84+E100+E115+E131+E146+E162</f>
        <v>295.43</v>
      </c>
      <c r="F163" s="49">
        <f t="shared" si="10"/>
        <v>412.82</v>
      </c>
      <c r="G163" s="49">
        <f t="shared" si="10"/>
        <v>1787.7500000000002</v>
      </c>
      <c r="H163" s="49">
        <f t="shared" si="10"/>
        <v>7437.75</v>
      </c>
    </row>
    <row r="164" spans="1:8" ht="15.75" x14ac:dyDescent="0.25">
      <c r="A164" s="38" t="s">
        <v>118</v>
      </c>
      <c r="B164" s="39"/>
      <c r="C164" s="39"/>
      <c r="D164" s="73">
        <f>D163/10</f>
        <v>757.9</v>
      </c>
      <c r="E164" s="73">
        <f t="shared" ref="E164:H164" si="11">E163/10</f>
        <v>29.542999999999999</v>
      </c>
      <c r="F164" s="73">
        <f t="shared" si="11"/>
        <v>41.281999999999996</v>
      </c>
      <c r="G164" s="73">
        <f t="shared" si="11"/>
        <v>178.77500000000003</v>
      </c>
      <c r="H164" s="73">
        <f t="shared" si="11"/>
        <v>743.77499999999998</v>
      </c>
    </row>
  </sheetData>
  <mergeCells count="170">
    <mergeCell ref="A151:A152"/>
    <mergeCell ref="B151:C152"/>
    <mergeCell ref="D151:D152"/>
    <mergeCell ref="E151:G151"/>
    <mergeCell ref="H151:H152"/>
    <mergeCell ref="B153:C153"/>
    <mergeCell ref="A148:H148"/>
    <mergeCell ref="F149:H149"/>
    <mergeCell ref="D150:E150"/>
    <mergeCell ref="B161:C161"/>
    <mergeCell ref="A162:C162"/>
    <mergeCell ref="B155:C155"/>
    <mergeCell ref="A154:H154"/>
    <mergeCell ref="B156:C156"/>
    <mergeCell ref="B157:C157"/>
    <mergeCell ref="B158:C158"/>
    <mergeCell ref="B159:C159"/>
    <mergeCell ref="B160:C160"/>
    <mergeCell ref="B145:C145"/>
    <mergeCell ref="B140:C140"/>
    <mergeCell ref="B138:C138"/>
    <mergeCell ref="A139:H139"/>
    <mergeCell ref="B141:C141"/>
    <mergeCell ref="B142:C142"/>
    <mergeCell ref="B143:C143"/>
    <mergeCell ref="B144:C144"/>
    <mergeCell ref="D135:E135"/>
    <mergeCell ref="A136:A137"/>
    <mergeCell ref="B136:C137"/>
    <mergeCell ref="D136:D137"/>
    <mergeCell ref="E136:G136"/>
    <mergeCell ref="H136:H137"/>
    <mergeCell ref="A133:H133"/>
    <mergeCell ref="F134:H134"/>
    <mergeCell ref="B129:C129"/>
    <mergeCell ref="B130:C130"/>
    <mergeCell ref="B124:C124"/>
    <mergeCell ref="B122:C122"/>
    <mergeCell ref="A123:H123"/>
    <mergeCell ref="B125:C125"/>
    <mergeCell ref="B126:C126"/>
    <mergeCell ref="B127:C127"/>
    <mergeCell ref="B128:C128"/>
    <mergeCell ref="A117:H117"/>
    <mergeCell ref="F118:H118"/>
    <mergeCell ref="D119:E119"/>
    <mergeCell ref="A120:A121"/>
    <mergeCell ref="B120:C121"/>
    <mergeCell ref="D120:D121"/>
    <mergeCell ref="E120:G120"/>
    <mergeCell ref="H120:H121"/>
    <mergeCell ref="B114:C114"/>
    <mergeCell ref="B107:C107"/>
    <mergeCell ref="A108:H108"/>
    <mergeCell ref="B110:C110"/>
    <mergeCell ref="B111:C111"/>
    <mergeCell ref="B112:C112"/>
    <mergeCell ref="B113:C113"/>
    <mergeCell ref="A102:H102"/>
    <mergeCell ref="F103:H103"/>
    <mergeCell ref="D104:E104"/>
    <mergeCell ref="A105:A106"/>
    <mergeCell ref="B105:C106"/>
    <mergeCell ref="D105:D106"/>
    <mergeCell ref="E105:G105"/>
    <mergeCell ref="H105:H106"/>
    <mergeCell ref="B109:C109"/>
    <mergeCell ref="B99:C99"/>
    <mergeCell ref="A92:H92"/>
    <mergeCell ref="B94:C94"/>
    <mergeCell ref="B95:C95"/>
    <mergeCell ref="B96:C96"/>
    <mergeCell ref="B97:C97"/>
    <mergeCell ref="B98:C98"/>
    <mergeCell ref="A89:A90"/>
    <mergeCell ref="B89:C90"/>
    <mergeCell ref="D89:D90"/>
    <mergeCell ref="E89:G89"/>
    <mergeCell ref="H89:H90"/>
    <mergeCell ref="B91:C91"/>
    <mergeCell ref="B93:C93"/>
    <mergeCell ref="A86:H86"/>
    <mergeCell ref="F87:H87"/>
    <mergeCell ref="D88:E88"/>
    <mergeCell ref="B83:C83"/>
    <mergeCell ref="B77:C77"/>
    <mergeCell ref="A76:H76"/>
    <mergeCell ref="B78:C78"/>
    <mergeCell ref="B79:C79"/>
    <mergeCell ref="B80:C80"/>
    <mergeCell ref="B81:C81"/>
    <mergeCell ref="B82:C82"/>
    <mergeCell ref="A73:A74"/>
    <mergeCell ref="B73:C74"/>
    <mergeCell ref="D73:D74"/>
    <mergeCell ref="E73:G73"/>
    <mergeCell ref="H73:H74"/>
    <mergeCell ref="B75:C75"/>
    <mergeCell ref="A70:H70"/>
    <mergeCell ref="F71:H71"/>
    <mergeCell ref="D72:E72"/>
    <mergeCell ref="B67:C67"/>
    <mergeCell ref="B59:C59"/>
    <mergeCell ref="A60:H60"/>
    <mergeCell ref="B63:C63"/>
    <mergeCell ref="B64:C64"/>
    <mergeCell ref="B65:C65"/>
    <mergeCell ref="B66:C66"/>
    <mergeCell ref="A54:H54"/>
    <mergeCell ref="F55:H55"/>
    <mergeCell ref="D56:E56"/>
    <mergeCell ref="A57:A58"/>
    <mergeCell ref="B57:C58"/>
    <mergeCell ref="D57:D58"/>
    <mergeCell ref="E57:G57"/>
    <mergeCell ref="H57:H58"/>
    <mergeCell ref="B61:C61"/>
    <mergeCell ref="B62:C62"/>
    <mergeCell ref="B50:C50"/>
    <mergeCell ref="B51:C51"/>
    <mergeCell ref="A52:C52"/>
    <mergeCell ref="B45:C45"/>
    <mergeCell ref="B43:C43"/>
    <mergeCell ref="A44:H44"/>
    <mergeCell ref="B46:C46"/>
    <mergeCell ref="B47:C47"/>
    <mergeCell ref="B48:C48"/>
    <mergeCell ref="B49:C49"/>
    <mergeCell ref="F39:H39"/>
    <mergeCell ref="D40:E40"/>
    <mergeCell ref="A41:A42"/>
    <mergeCell ref="B41:C42"/>
    <mergeCell ref="D41:D42"/>
    <mergeCell ref="E41:G41"/>
    <mergeCell ref="H41:H42"/>
    <mergeCell ref="A38:H38"/>
    <mergeCell ref="B35:C35"/>
    <mergeCell ref="B27:C27"/>
    <mergeCell ref="A28:H28"/>
    <mergeCell ref="B29:C29"/>
    <mergeCell ref="B30:C30"/>
    <mergeCell ref="B32:C32"/>
    <mergeCell ref="B34:C34"/>
    <mergeCell ref="F23:H23"/>
    <mergeCell ref="D24:E24"/>
    <mergeCell ref="A25:A26"/>
    <mergeCell ref="B25:C26"/>
    <mergeCell ref="D25:D26"/>
    <mergeCell ref="E25:G25"/>
    <mergeCell ref="H25:H26"/>
    <mergeCell ref="B31:C31"/>
    <mergeCell ref="B33:C33"/>
    <mergeCell ref="A22:H22"/>
    <mergeCell ref="B19:C19"/>
    <mergeCell ref="B14:C14"/>
    <mergeCell ref="B12:C12"/>
    <mergeCell ref="A13:H13"/>
    <mergeCell ref="B15:C15"/>
    <mergeCell ref="B16:C16"/>
    <mergeCell ref="B17:C17"/>
    <mergeCell ref="B18:C18"/>
    <mergeCell ref="G4:H4"/>
    <mergeCell ref="A6:H7"/>
    <mergeCell ref="F8:H8"/>
    <mergeCell ref="D9:E9"/>
    <mergeCell ref="A10:A11"/>
    <mergeCell ref="B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9" manualBreakCount="9">
    <brk id="21" max="16383" man="1"/>
    <brk id="37" max="16383" man="1"/>
    <brk id="53" max="16383" man="1"/>
    <brk id="69" max="16383" man="1"/>
    <brk id="85" max="16383" man="1"/>
    <brk id="101" max="16383" man="1"/>
    <brk id="116" max="16383" man="1"/>
    <brk id="132" max="16383" man="1"/>
    <brk id="14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0"/>
  <sheetViews>
    <sheetView view="pageBreakPreview" topLeftCell="A25" zoomScale="60" workbookViewId="0">
      <selection activeCell="A61" sqref="A61:H61"/>
    </sheetView>
  </sheetViews>
  <sheetFormatPr defaultRowHeight="15" x14ac:dyDescent="0.25"/>
  <cols>
    <col min="1" max="1" width="15.7109375" customWidth="1"/>
    <col min="2" max="2" width="14.140625" customWidth="1"/>
    <col min="3" max="3" width="26.85546875" customWidth="1"/>
    <col min="4" max="4" width="10.85546875" customWidth="1"/>
    <col min="5" max="5" width="13.140625" customWidth="1"/>
    <col min="6" max="6" width="11" customWidth="1"/>
    <col min="7" max="7" width="12.42578125" customWidth="1"/>
    <col min="8" max="8" width="15.5703125" customWidth="1"/>
  </cols>
  <sheetData>
    <row r="2" spans="1:8" x14ac:dyDescent="0.25">
      <c r="F2" s="7" t="s">
        <v>70</v>
      </c>
      <c r="G2" s="7"/>
    </row>
    <row r="3" spans="1:8" x14ac:dyDescent="0.25">
      <c r="F3" s="7" t="s">
        <v>124</v>
      </c>
      <c r="G3" s="7"/>
    </row>
    <row r="4" spans="1:8" x14ac:dyDescent="0.25">
      <c r="F4" t="s">
        <v>125</v>
      </c>
      <c r="G4" s="7"/>
      <c r="H4" s="7"/>
    </row>
    <row r="6" spans="1:8" x14ac:dyDescent="0.25">
      <c r="A6" s="90" t="s">
        <v>116</v>
      </c>
      <c r="B6" s="89"/>
      <c r="C6" s="89"/>
      <c r="D6" s="89"/>
      <c r="E6" s="89"/>
      <c r="F6" s="89"/>
      <c r="G6" s="89"/>
      <c r="H6" s="89"/>
    </row>
    <row r="7" spans="1:8" x14ac:dyDescent="0.25">
      <c r="A7" s="89"/>
      <c r="B7" s="89"/>
      <c r="C7" s="89"/>
      <c r="D7" s="89"/>
      <c r="E7" s="89"/>
      <c r="F7" s="89"/>
      <c r="G7" s="89"/>
      <c r="H7" s="89"/>
    </row>
    <row r="8" spans="1:8" x14ac:dyDescent="0.25">
      <c r="A8" s="1" t="s">
        <v>0</v>
      </c>
      <c r="B8" s="2"/>
      <c r="C8" s="2"/>
      <c r="D8" s="2"/>
      <c r="E8" s="58" t="s">
        <v>1</v>
      </c>
      <c r="F8" s="91" t="s">
        <v>2</v>
      </c>
      <c r="G8" s="92"/>
      <c r="H8" s="92"/>
    </row>
    <row r="9" spans="1:8" x14ac:dyDescent="0.25">
      <c r="A9" s="2"/>
      <c r="B9" s="2"/>
      <c r="C9" s="2"/>
      <c r="D9" s="93" t="s">
        <v>3</v>
      </c>
      <c r="E9" s="93"/>
      <c r="F9" s="57" t="s">
        <v>4</v>
      </c>
      <c r="G9" s="2"/>
      <c r="H9" s="2"/>
    </row>
    <row r="10" spans="1:8" ht="15.75" x14ac:dyDescent="0.25">
      <c r="A10" s="94" t="s">
        <v>5</v>
      </c>
      <c r="B10" s="94" t="s">
        <v>6</v>
      </c>
      <c r="C10" s="94"/>
      <c r="D10" s="94" t="s">
        <v>7</v>
      </c>
      <c r="E10" s="98" t="s">
        <v>8</v>
      </c>
      <c r="F10" s="98"/>
      <c r="G10" s="98"/>
      <c r="H10" s="94" t="s">
        <v>9</v>
      </c>
    </row>
    <row r="11" spans="1:8" ht="15.75" x14ac:dyDescent="0.25">
      <c r="A11" s="95"/>
      <c r="B11" s="96"/>
      <c r="C11" s="97"/>
      <c r="D11" s="95"/>
      <c r="E11" s="56" t="s">
        <v>10</v>
      </c>
      <c r="F11" s="56" t="s">
        <v>11</v>
      </c>
      <c r="G11" s="56" t="s">
        <v>12</v>
      </c>
      <c r="H11" s="95"/>
    </row>
    <row r="12" spans="1:8" ht="15.75" x14ac:dyDescent="0.25">
      <c r="A12" s="53">
        <v>1</v>
      </c>
      <c r="B12" s="83">
        <v>2</v>
      </c>
      <c r="C12" s="83"/>
      <c r="D12" s="53">
        <v>3</v>
      </c>
      <c r="E12" s="53">
        <v>4</v>
      </c>
      <c r="F12" s="53">
        <v>5</v>
      </c>
      <c r="G12" s="53">
        <v>6</v>
      </c>
      <c r="H12" s="53">
        <v>7</v>
      </c>
    </row>
    <row r="13" spans="1:8" ht="15.75" x14ac:dyDescent="0.25">
      <c r="A13" s="84" t="s">
        <v>13</v>
      </c>
      <c r="B13" s="84"/>
      <c r="C13" s="84"/>
      <c r="D13" s="84"/>
      <c r="E13" s="84"/>
      <c r="F13" s="84"/>
      <c r="G13" s="84"/>
      <c r="H13" s="84"/>
    </row>
    <row r="14" spans="1:8" ht="15.75" customHeight="1" x14ac:dyDescent="0.25">
      <c r="A14" s="51">
        <v>3</v>
      </c>
      <c r="B14" s="85" t="s">
        <v>121</v>
      </c>
      <c r="C14" s="85"/>
      <c r="D14" s="51">
        <v>60</v>
      </c>
      <c r="E14" s="51">
        <v>1.1399999999999999</v>
      </c>
      <c r="F14" s="51">
        <v>2.7</v>
      </c>
      <c r="G14" s="51">
        <v>5.52</v>
      </c>
      <c r="H14" s="51">
        <v>50.4</v>
      </c>
    </row>
    <row r="15" spans="1:8" ht="15.75" x14ac:dyDescent="0.25">
      <c r="A15" s="10" t="s">
        <v>99</v>
      </c>
      <c r="B15" s="86" t="s">
        <v>100</v>
      </c>
      <c r="C15" s="86"/>
      <c r="D15" s="74" t="s">
        <v>42</v>
      </c>
      <c r="E15" s="75">
        <v>9</v>
      </c>
      <c r="F15" s="75">
        <v>4</v>
      </c>
      <c r="G15" s="75">
        <v>9</v>
      </c>
      <c r="H15" s="75">
        <v>108</v>
      </c>
    </row>
    <row r="16" spans="1:8" ht="15.75" x14ac:dyDescent="0.25">
      <c r="A16" s="12">
        <v>610.03</v>
      </c>
      <c r="B16" s="105" t="s">
        <v>15</v>
      </c>
      <c r="C16" s="87"/>
      <c r="D16" s="41">
        <v>150</v>
      </c>
      <c r="E16" s="18">
        <v>3.79</v>
      </c>
      <c r="F16" s="18">
        <v>6.54</v>
      </c>
      <c r="G16" s="18">
        <v>38.96</v>
      </c>
      <c r="H16" s="18">
        <v>229.69</v>
      </c>
    </row>
    <row r="17" spans="1:8" ht="15.75" x14ac:dyDescent="0.25">
      <c r="A17" s="12">
        <v>282.11</v>
      </c>
      <c r="B17" s="105" t="s">
        <v>16</v>
      </c>
      <c r="C17" s="87"/>
      <c r="D17" s="41">
        <v>200</v>
      </c>
      <c r="E17" s="77"/>
      <c r="F17" s="77"/>
      <c r="G17" s="25">
        <v>9.6999999999999993</v>
      </c>
      <c r="H17" s="41">
        <v>39</v>
      </c>
    </row>
    <row r="18" spans="1:8" ht="15.75" x14ac:dyDescent="0.25">
      <c r="A18" s="10">
        <v>27.01</v>
      </c>
      <c r="B18" s="112" t="s">
        <v>48</v>
      </c>
      <c r="C18" s="120"/>
      <c r="D18" s="78">
        <v>10</v>
      </c>
      <c r="E18" s="79">
        <v>2.63</v>
      </c>
      <c r="F18" s="79">
        <v>2.66</v>
      </c>
      <c r="G18" s="80"/>
      <c r="H18" s="78">
        <v>35</v>
      </c>
    </row>
    <row r="19" spans="1:8" ht="15.75" x14ac:dyDescent="0.25">
      <c r="A19" s="12">
        <v>420.06</v>
      </c>
      <c r="B19" s="105" t="s">
        <v>17</v>
      </c>
      <c r="C19" s="87"/>
      <c r="D19" s="41">
        <v>50</v>
      </c>
      <c r="E19" s="41">
        <v>4</v>
      </c>
      <c r="F19" s="25">
        <v>0.5</v>
      </c>
      <c r="G19" s="25">
        <v>27.5</v>
      </c>
      <c r="H19" s="41">
        <v>130</v>
      </c>
    </row>
    <row r="20" spans="1:8" ht="15.75" x14ac:dyDescent="0.25">
      <c r="A20" s="29" t="s">
        <v>18</v>
      </c>
      <c r="B20" s="30"/>
      <c r="C20" s="30"/>
      <c r="D20" s="76">
        <f>D14+D16+D17+D18+D19+90</f>
        <v>560</v>
      </c>
      <c r="E20" s="76">
        <f>SUM(E14:E19)</f>
        <v>20.56</v>
      </c>
      <c r="F20" s="76">
        <f>SUM(F14:F19)</f>
        <v>16.399999999999999</v>
      </c>
      <c r="G20" s="76">
        <f>SUM(G14:G19)</f>
        <v>90.68</v>
      </c>
      <c r="H20" s="76">
        <f>SUM(H14:H19)</f>
        <v>592.09</v>
      </c>
    </row>
    <row r="21" spans="1:8" ht="15.75" x14ac:dyDescent="0.25">
      <c r="A21" s="19"/>
      <c r="B21" s="20"/>
      <c r="C21" s="20"/>
      <c r="D21" s="20"/>
      <c r="E21" s="20"/>
      <c r="F21" s="20"/>
      <c r="G21" s="20"/>
      <c r="H21" s="20"/>
    </row>
    <row r="22" spans="1:8" ht="15.75" x14ac:dyDescent="0.25">
      <c r="A22" s="99" t="s">
        <v>22</v>
      </c>
      <c r="B22" s="99"/>
      <c r="C22" s="99"/>
      <c r="D22" s="99"/>
      <c r="E22" s="99"/>
      <c r="F22" s="99"/>
      <c r="G22" s="99"/>
      <c r="H22" s="99"/>
    </row>
    <row r="23" spans="1:8" ht="15.75" x14ac:dyDescent="0.25">
      <c r="A23" s="21" t="s">
        <v>0</v>
      </c>
      <c r="B23" s="20"/>
      <c r="C23" s="20"/>
      <c r="D23" s="20"/>
      <c r="E23" s="55" t="s">
        <v>1</v>
      </c>
      <c r="F23" s="100" t="s">
        <v>23</v>
      </c>
      <c r="G23" s="101"/>
      <c r="H23" s="101"/>
    </row>
    <row r="24" spans="1:8" ht="15.75" x14ac:dyDescent="0.25">
      <c r="A24" s="20"/>
      <c r="B24" s="20"/>
      <c r="C24" s="20"/>
      <c r="D24" s="102" t="s">
        <v>3</v>
      </c>
      <c r="E24" s="102"/>
      <c r="F24" s="54" t="s">
        <v>4</v>
      </c>
      <c r="G24" s="20"/>
      <c r="H24" s="20"/>
    </row>
    <row r="25" spans="1:8" ht="15.75" x14ac:dyDescent="0.25">
      <c r="A25" s="94" t="s">
        <v>5</v>
      </c>
      <c r="B25" s="94" t="s">
        <v>6</v>
      </c>
      <c r="C25" s="94"/>
      <c r="D25" s="94" t="s">
        <v>7</v>
      </c>
      <c r="E25" s="98" t="s">
        <v>8</v>
      </c>
      <c r="F25" s="98"/>
      <c r="G25" s="98"/>
      <c r="H25" s="94" t="s">
        <v>9</v>
      </c>
    </row>
    <row r="26" spans="1:8" ht="15.75" x14ac:dyDescent="0.25">
      <c r="A26" s="95"/>
      <c r="B26" s="96"/>
      <c r="C26" s="97"/>
      <c r="D26" s="95"/>
      <c r="E26" s="56" t="s">
        <v>10</v>
      </c>
      <c r="F26" s="56" t="s">
        <v>11</v>
      </c>
      <c r="G26" s="56" t="s">
        <v>12</v>
      </c>
      <c r="H26" s="95"/>
    </row>
    <row r="27" spans="1:8" ht="15.75" x14ac:dyDescent="0.25">
      <c r="A27" s="53">
        <v>1</v>
      </c>
      <c r="B27" s="83">
        <v>2</v>
      </c>
      <c r="C27" s="83"/>
      <c r="D27" s="53">
        <v>3</v>
      </c>
      <c r="E27" s="53">
        <v>4</v>
      </c>
      <c r="F27" s="53">
        <v>5</v>
      </c>
      <c r="G27" s="53">
        <v>6</v>
      </c>
      <c r="H27" s="53">
        <v>7</v>
      </c>
    </row>
    <row r="28" spans="1:8" ht="15.75" x14ac:dyDescent="0.25">
      <c r="A28" s="84" t="s">
        <v>13</v>
      </c>
      <c r="B28" s="84"/>
      <c r="C28" s="84"/>
      <c r="D28" s="84"/>
      <c r="E28" s="84"/>
      <c r="F28" s="84"/>
      <c r="G28" s="84"/>
      <c r="H28" s="84"/>
    </row>
    <row r="29" spans="1:8" ht="15.75" customHeight="1" x14ac:dyDescent="0.25">
      <c r="A29" s="12">
        <v>25.09</v>
      </c>
      <c r="B29" s="105" t="s">
        <v>81</v>
      </c>
      <c r="C29" s="105"/>
      <c r="D29" s="13">
        <v>60</v>
      </c>
      <c r="E29" s="12">
        <v>0.68</v>
      </c>
      <c r="F29" s="12">
        <v>3.11</v>
      </c>
      <c r="G29" s="12">
        <v>5.95</v>
      </c>
      <c r="H29" s="12">
        <v>54.96</v>
      </c>
    </row>
    <row r="30" spans="1:8" ht="15.75" x14ac:dyDescent="0.25">
      <c r="A30" s="12">
        <v>78.03</v>
      </c>
      <c r="B30" s="105" t="s">
        <v>25</v>
      </c>
      <c r="C30" s="105"/>
      <c r="D30" s="13">
        <v>150</v>
      </c>
      <c r="E30" s="12">
        <v>18.712500000000002</v>
      </c>
      <c r="F30" s="12">
        <v>20.1875</v>
      </c>
      <c r="G30" s="12">
        <v>2.4624999999999999</v>
      </c>
      <c r="H30" s="12">
        <v>267.60000000000002</v>
      </c>
    </row>
    <row r="31" spans="1:8" ht="15.75" x14ac:dyDescent="0.25">
      <c r="A31" s="12">
        <v>129.08000000000001</v>
      </c>
      <c r="B31" s="105" t="s">
        <v>27</v>
      </c>
      <c r="C31" s="105"/>
      <c r="D31" s="14" t="s">
        <v>28</v>
      </c>
      <c r="E31" s="12">
        <v>6.62</v>
      </c>
      <c r="F31" s="12">
        <v>3.88</v>
      </c>
      <c r="G31" s="12">
        <v>28.57</v>
      </c>
      <c r="H31" s="12">
        <v>175.69</v>
      </c>
    </row>
    <row r="32" spans="1:8" ht="15" customHeight="1" x14ac:dyDescent="0.25">
      <c r="A32" s="16">
        <v>107</v>
      </c>
      <c r="B32" s="103" t="s">
        <v>103</v>
      </c>
      <c r="C32" s="104"/>
      <c r="D32" s="16">
        <v>200</v>
      </c>
      <c r="E32" s="10">
        <v>2.4</v>
      </c>
      <c r="F32" s="10">
        <v>0.1</v>
      </c>
      <c r="G32" s="10">
        <v>41.4</v>
      </c>
      <c r="H32" s="10">
        <v>171</v>
      </c>
    </row>
    <row r="33" spans="1:8" ht="15.75" x14ac:dyDescent="0.25">
      <c r="A33" s="12">
        <v>420.06</v>
      </c>
      <c r="B33" s="105" t="s">
        <v>17</v>
      </c>
      <c r="C33" s="105"/>
      <c r="D33" s="13">
        <v>50</v>
      </c>
      <c r="E33" s="13">
        <v>4</v>
      </c>
      <c r="F33" s="15">
        <v>0.5</v>
      </c>
      <c r="G33" s="15">
        <v>27.5</v>
      </c>
      <c r="H33" s="13">
        <v>130</v>
      </c>
    </row>
    <row r="34" spans="1:8" ht="15.75" x14ac:dyDescent="0.25">
      <c r="A34" s="12">
        <v>476.01</v>
      </c>
      <c r="B34" s="105" t="s">
        <v>26</v>
      </c>
      <c r="C34" s="105"/>
      <c r="D34" s="28">
        <v>100</v>
      </c>
      <c r="E34" s="15">
        <v>3.2</v>
      </c>
      <c r="F34" s="15">
        <v>3.2</v>
      </c>
      <c r="G34" s="15">
        <v>4.5</v>
      </c>
      <c r="H34" s="13">
        <v>62</v>
      </c>
    </row>
    <row r="35" spans="1:8" ht="15.75" x14ac:dyDescent="0.25">
      <c r="A35" s="29" t="s">
        <v>18</v>
      </c>
      <c r="B35" s="30"/>
      <c r="C35" s="30"/>
      <c r="D35" s="49">
        <f>D29+D30+D32+D33+D34+215</f>
        <v>775</v>
      </c>
      <c r="E35" s="49">
        <f>SUM(E29:E34)</f>
        <v>35.612500000000004</v>
      </c>
      <c r="F35" s="49">
        <f>SUM(F29:F34)</f>
        <v>30.977499999999999</v>
      </c>
      <c r="G35" s="49">
        <f>SUM(G29:G34)</f>
        <v>110.38249999999999</v>
      </c>
      <c r="H35" s="49">
        <f>SUM(H29:H34)</f>
        <v>861.25</v>
      </c>
    </row>
    <row r="36" spans="1:8" ht="15.75" x14ac:dyDescent="0.25">
      <c r="A36" s="19"/>
      <c r="B36" s="20"/>
      <c r="C36" s="20"/>
      <c r="D36" s="20"/>
      <c r="E36" s="81"/>
      <c r="F36" s="81"/>
      <c r="G36" s="81"/>
      <c r="H36" s="81"/>
    </row>
    <row r="37" spans="1:8" ht="15.75" x14ac:dyDescent="0.25">
      <c r="A37" s="99" t="s">
        <v>29</v>
      </c>
      <c r="B37" s="99"/>
      <c r="C37" s="99"/>
      <c r="D37" s="99"/>
      <c r="E37" s="99"/>
      <c r="F37" s="99"/>
      <c r="G37" s="99"/>
      <c r="H37" s="99"/>
    </row>
    <row r="38" spans="1:8" ht="15.75" x14ac:dyDescent="0.25">
      <c r="A38" s="21" t="s">
        <v>0</v>
      </c>
      <c r="B38" s="20"/>
      <c r="C38" s="20"/>
      <c r="D38" s="20"/>
      <c r="E38" s="55" t="s">
        <v>1</v>
      </c>
      <c r="F38" s="100" t="s">
        <v>30</v>
      </c>
      <c r="G38" s="101"/>
      <c r="H38" s="101"/>
    </row>
    <row r="39" spans="1:8" ht="15.75" x14ac:dyDescent="0.25">
      <c r="A39" s="20"/>
      <c r="B39" s="20"/>
      <c r="C39" s="20"/>
      <c r="D39" s="102" t="s">
        <v>3</v>
      </c>
      <c r="E39" s="102"/>
      <c r="F39" s="54" t="s">
        <v>4</v>
      </c>
      <c r="G39" s="20"/>
      <c r="H39" s="20"/>
    </row>
    <row r="40" spans="1:8" ht="15.75" x14ac:dyDescent="0.25">
      <c r="A40" s="94" t="s">
        <v>5</v>
      </c>
      <c r="B40" s="94" t="s">
        <v>6</v>
      </c>
      <c r="C40" s="94"/>
      <c r="D40" s="94" t="s">
        <v>7</v>
      </c>
      <c r="E40" s="98" t="s">
        <v>8</v>
      </c>
      <c r="F40" s="98"/>
      <c r="G40" s="98"/>
      <c r="H40" s="94" t="s">
        <v>9</v>
      </c>
    </row>
    <row r="41" spans="1:8" ht="15.75" x14ac:dyDescent="0.25">
      <c r="A41" s="95"/>
      <c r="B41" s="96"/>
      <c r="C41" s="97"/>
      <c r="D41" s="95"/>
      <c r="E41" s="56" t="s">
        <v>10</v>
      </c>
      <c r="F41" s="56" t="s">
        <v>11</v>
      </c>
      <c r="G41" s="56" t="s">
        <v>12</v>
      </c>
      <c r="H41" s="95"/>
    </row>
    <row r="42" spans="1:8" ht="15.75" x14ac:dyDescent="0.25">
      <c r="A42" s="53">
        <v>1</v>
      </c>
      <c r="B42" s="83">
        <v>2</v>
      </c>
      <c r="C42" s="83"/>
      <c r="D42" s="53">
        <v>3</v>
      </c>
      <c r="E42" s="53">
        <v>4</v>
      </c>
      <c r="F42" s="53">
        <v>5</v>
      </c>
      <c r="G42" s="53">
        <v>6</v>
      </c>
      <c r="H42" s="53">
        <v>7</v>
      </c>
    </row>
    <row r="43" spans="1:8" ht="15.75" x14ac:dyDescent="0.25">
      <c r="A43" s="84" t="s">
        <v>13</v>
      </c>
      <c r="B43" s="84"/>
      <c r="C43" s="84"/>
      <c r="D43" s="84"/>
      <c r="E43" s="84"/>
      <c r="F43" s="84"/>
      <c r="G43" s="84"/>
      <c r="H43" s="84"/>
    </row>
    <row r="44" spans="1:8" ht="15.75" x14ac:dyDescent="0.25">
      <c r="A44" s="51">
        <v>2.1</v>
      </c>
      <c r="B44" s="85" t="s">
        <v>114</v>
      </c>
      <c r="C44" s="85"/>
      <c r="D44" s="51">
        <v>60</v>
      </c>
      <c r="E44" s="51">
        <v>1.38</v>
      </c>
      <c r="F44" s="51">
        <v>3.08</v>
      </c>
      <c r="G44" s="51">
        <v>7.01</v>
      </c>
      <c r="H44" s="51">
        <v>62.12</v>
      </c>
    </row>
    <row r="45" spans="1:8" ht="15.75" x14ac:dyDescent="0.25">
      <c r="A45" s="15">
        <v>445.3</v>
      </c>
      <c r="B45" s="105" t="s">
        <v>31</v>
      </c>
      <c r="C45" s="105"/>
      <c r="D45" s="14" t="s">
        <v>32</v>
      </c>
      <c r="E45" s="12">
        <v>9.9700000000000006</v>
      </c>
      <c r="F45" s="15">
        <v>11.9</v>
      </c>
      <c r="G45" s="12">
        <v>8.8699999999999992</v>
      </c>
      <c r="H45" s="12">
        <v>182.53</v>
      </c>
    </row>
    <row r="46" spans="1:8" ht="15.75" x14ac:dyDescent="0.25">
      <c r="A46" s="12">
        <v>211.05</v>
      </c>
      <c r="B46" s="105" t="s">
        <v>19</v>
      </c>
      <c r="C46" s="105"/>
      <c r="D46" s="14">
        <v>155</v>
      </c>
      <c r="E46" s="12">
        <v>5.82</v>
      </c>
      <c r="F46" s="12">
        <v>4.3099999999999996</v>
      </c>
      <c r="G46" s="12">
        <v>37.08</v>
      </c>
      <c r="H46" s="15">
        <v>210.5</v>
      </c>
    </row>
    <row r="47" spans="1:8" ht="15.75" x14ac:dyDescent="0.25">
      <c r="A47" s="13">
        <v>283</v>
      </c>
      <c r="B47" s="105" t="s">
        <v>21</v>
      </c>
      <c r="C47" s="105"/>
      <c r="D47" s="13">
        <v>200</v>
      </c>
      <c r="E47" s="14"/>
      <c r="F47" s="14"/>
      <c r="G47" s="12">
        <v>9.98</v>
      </c>
      <c r="H47" s="15">
        <v>39.9</v>
      </c>
    </row>
    <row r="48" spans="1:8" ht="15.75" x14ac:dyDescent="0.25">
      <c r="A48" s="10">
        <v>27.01</v>
      </c>
      <c r="B48" s="112" t="s">
        <v>48</v>
      </c>
      <c r="C48" s="113"/>
      <c r="D48" s="16">
        <v>10</v>
      </c>
      <c r="E48" s="10">
        <v>2.63</v>
      </c>
      <c r="F48" s="10">
        <v>2.66</v>
      </c>
      <c r="G48" s="11"/>
      <c r="H48" s="16">
        <v>35</v>
      </c>
    </row>
    <row r="49" spans="1:8" ht="15.75" x14ac:dyDescent="0.25">
      <c r="A49" s="12">
        <v>420.06</v>
      </c>
      <c r="B49" s="105" t="s">
        <v>17</v>
      </c>
      <c r="C49" s="105"/>
      <c r="D49" s="13">
        <v>50</v>
      </c>
      <c r="E49" s="13">
        <v>4</v>
      </c>
      <c r="F49" s="15">
        <v>0.5</v>
      </c>
      <c r="G49" s="15">
        <v>27.5</v>
      </c>
      <c r="H49" s="13">
        <v>130</v>
      </c>
    </row>
    <row r="50" spans="1:8" ht="15.75" x14ac:dyDescent="0.25">
      <c r="A50" s="107" t="s">
        <v>33</v>
      </c>
      <c r="B50" s="108"/>
      <c r="C50" s="109"/>
      <c r="D50" s="49">
        <f>D44+D46+D47+D48+D49+100</f>
        <v>575</v>
      </c>
      <c r="E50" s="48">
        <f t="shared" ref="E50:H50" si="0">SUM(E44:E49)</f>
        <v>23.8</v>
      </c>
      <c r="F50" s="48">
        <f t="shared" si="0"/>
        <v>22.45</v>
      </c>
      <c r="G50" s="48">
        <f t="shared" si="0"/>
        <v>90.44</v>
      </c>
      <c r="H50" s="48">
        <f t="shared" si="0"/>
        <v>660.05</v>
      </c>
    </row>
    <row r="51" spans="1:8" ht="15.75" x14ac:dyDescent="0.25">
      <c r="A51" s="19"/>
      <c r="B51" s="20"/>
      <c r="C51" s="20"/>
      <c r="D51" s="20"/>
      <c r="E51" s="20"/>
      <c r="F51" s="20"/>
      <c r="G51" s="20"/>
      <c r="H51" s="20"/>
    </row>
    <row r="52" spans="1:8" ht="15.75" x14ac:dyDescent="0.25">
      <c r="A52" s="99" t="s">
        <v>34</v>
      </c>
      <c r="B52" s="99"/>
      <c r="C52" s="99"/>
      <c r="D52" s="99"/>
      <c r="E52" s="99"/>
      <c r="F52" s="99"/>
      <c r="G52" s="99"/>
      <c r="H52" s="99"/>
    </row>
    <row r="53" spans="1:8" ht="15.75" x14ac:dyDescent="0.25">
      <c r="A53" s="21" t="s">
        <v>0</v>
      </c>
      <c r="B53" s="20"/>
      <c r="C53" s="20"/>
      <c r="D53" s="20"/>
      <c r="E53" s="55" t="s">
        <v>1</v>
      </c>
      <c r="F53" s="100" t="s">
        <v>35</v>
      </c>
      <c r="G53" s="101"/>
      <c r="H53" s="101"/>
    </row>
    <row r="54" spans="1:8" ht="15.75" x14ac:dyDescent="0.25">
      <c r="A54" s="20"/>
      <c r="B54" s="20"/>
      <c r="C54" s="20"/>
      <c r="D54" s="102" t="s">
        <v>3</v>
      </c>
      <c r="E54" s="102"/>
      <c r="F54" s="54" t="s">
        <v>4</v>
      </c>
      <c r="G54" s="20"/>
      <c r="H54" s="20"/>
    </row>
    <row r="55" spans="1:8" ht="15.75" x14ac:dyDescent="0.25">
      <c r="A55" s="94" t="s">
        <v>5</v>
      </c>
      <c r="B55" s="94" t="s">
        <v>6</v>
      </c>
      <c r="C55" s="94"/>
      <c r="D55" s="94" t="s">
        <v>7</v>
      </c>
      <c r="E55" s="98" t="s">
        <v>8</v>
      </c>
      <c r="F55" s="98"/>
      <c r="G55" s="98"/>
      <c r="H55" s="94" t="s">
        <v>9</v>
      </c>
    </row>
    <row r="56" spans="1:8" ht="15.75" x14ac:dyDescent="0.25">
      <c r="A56" s="95"/>
      <c r="B56" s="96"/>
      <c r="C56" s="97"/>
      <c r="D56" s="95"/>
      <c r="E56" s="56" t="s">
        <v>10</v>
      </c>
      <c r="F56" s="56" t="s">
        <v>11</v>
      </c>
      <c r="G56" s="56" t="s">
        <v>12</v>
      </c>
      <c r="H56" s="95"/>
    </row>
    <row r="57" spans="1:8" ht="15.75" x14ac:dyDescent="0.25">
      <c r="A57" s="53">
        <v>1</v>
      </c>
      <c r="B57" s="83">
        <v>2</v>
      </c>
      <c r="C57" s="83"/>
      <c r="D57" s="53">
        <v>3</v>
      </c>
      <c r="E57" s="53">
        <v>4</v>
      </c>
      <c r="F57" s="53">
        <v>5</v>
      </c>
      <c r="G57" s="53">
        <v>6</v>
      </c>
      <c r="H57" s="53">
        <v>7</v>
      </c>
    </row>
    <row r="58" spans="1:8" ht="15.75" x14ac:dyDescent="0.25">
      <c r="A58" s="84" t="s">
        <v>13</v>
      </c>
      <c r="B58" s="84"/>
      <c r="C58" s="84"/>
      <c r="D58" s="84"/>
      <c r="E58" s="84"/>
      <c r="F58" s="84"/>
      <c r="G58" s="84"/>
      <c r="H58" s="84"/>
    </row>
    <row r="59" spans="1:8" ht="15.75" x14ac:dyDescent="0.25">
      <c r="A59" s="51">
        <v>41</v>
      </c>
      <c r="B59" s="85" t="s">
        <v>110</v>
      </c>
      <c r="C59" s="85"/>
      <c r="D59" s="51">
        <v>60</v>
      </c>
      <c r="E59" s="51">
        <v>2.2200000000000002</v>
      </c>
      <c r="F59" s="51">
        <v>6.3</v>
      </c>
      <c r="G59" s="51">
        <v>3.66</v>
      </c>
      <c r="H59" s="51">
        <v>80.400000000000006</v>
      </c>
    </row>
    <row r="60" spans="1:8" ht="15.75" x14ac:dyDescent="0.25">
      <c r="A60" s="15">
        <v>145</v>
      </c>
      <c r="B60" s="105" t="s">
        <v>36</v>
      </c>
      <c r="C60" s="105"/>
      <c r="D60" s="14" t="s">
        <v>123</v>
      </c>
      <c r="E60" s="12">
        <v>26.4</v>
      </c>
      <c r="F60" s="12">
        <v>19</v>
      </c>
      <c r="G60" s="12">
        <v>33.799999999999997</v>
      </c>
      <c r="H60" s="15">
        <v>408</v>
      </c>
    </row>
    <row r="61" spans="1:8" ht="15.75" customHeight="1" x14ac:dyDescent="0.25">
      <c r="A61" s="15" t="s">
        <v>126</v>
      </c>
      <c r="B61" s="87" t="s">
        <v>127</v>
      </c>
      <c r="C61" s="88"/>
      <c r="D61" s="14">
        <v>200</v>
      </c>
      <c r="E61" s="12">
        <v>1.33</v>
      </c>
      <c r="F61" s="12">
        <v>3.87</v>
      </c>
      <c r="G61" s="12">
        <v>9.33</v>
      </c>
      <c r="H61" s="15">
        <v>77</v>
      </c>
    </row>
    <row r="62" spans="1:8" ht="15.75" x14ac:dyDescent="0.25">
      <c r="A62" s="13">
        <v>283</v>
      </c>
      <c r="B62" s="105" t="s">
        <v>21</v>
      </c>
      <c r="C62" s="105"/>
      <c r="D62" s="13">
        <v>200</v>
      </c>
      <c r="E62" s="14"/>
      <c r="F62" s="14"/>
      <c r="G62" s="12">
        <v>9.98</v>
      </c>
      <c r="H62" s="15">
        <v>39.9</v>
      </c>
    </row>
    <row r="63" spans="1:8" ht="15.75" x14ac:dyDescent="0.25">
      <c r="A63" s="12">
        <v>420.06</v>
      </c>
      <c r="B63" s="105" t="s">
        <v>17</v>
      </c>
      <c r="C63" s="105"/>
      <c r="D63" s="13">
        <v>50</v>
      </c>
      <c r="E63" s="13">
        <v>4</v>
      </c>
      <c r="F63" s="15">
        <v>0.5</v>
      </c>
      <c r="G63" s="15">
        <v>27.5</v>
      </c>
      <c r="H63" s="13">
        <v>130</v>
      </c>
    </row>
    <row r="64" spans="1:8" ht="15.75" x14ac:dyDescent="0.25">
      <c r="A64" s="12">
        <v>401.08</v>
      </c>
      <c r="B64" s="105" t="s">
        <v>38</v>
      </c>
      <c r="C64" s="105"/>
      <c r="D64" s="13">
        <v>8</v>
      </c>
      <c r="E64" s="12">
        <v>0.06</v>
      </c>
      <c r="F64" s="15">
        <v>5.8</v>
      </c>
      <c r="G64" s="15">
        <v>0.1</v>
      </c>
      <c r="H64" s="12">
        <v>52.88</v>
      </c>
    </row>
    <row r="65" spans="1:8" ht="15.75" x14ac:dyDescent="0.25">
      <c r="A65" s="12">
        <v>38.590000000000003</v>
      </c>
      <c r="B65" s="105" t="s">
        <v>39</v>
      </c>
      <c r="C65" s="105"/>
      <c r="D65" s="28">
        <v>125</v>
      </c>
      <c r="E65" s="15">
        <v>0.5</v>
      </c>
      <c r="F65" s="15">
        <v>0.5</v>
      </c>
      <c r="G65" s="12">
        <v>12.25</v>
      </c>
      <c r="H65" s="12">
        <v>58.75</v>
      </c>
    </row>
    <row r="66" spans="1:8" ht="15.75" x14ac:dyDescent="0.25">
      <c r="A66" s="37" t="s">
        <v>33</v>
      </c>
      <c r="B66" s="30"/>
      <c r="C66" s="30"/>
      <c r="D66" s="49">
        <f>D59+D61+D62+D63+D64+D65+170</f>
        <v>813</v>
      </c>
      <c r="E66" s="48">
        <f>SUM(E59:E65)</f>
        <v>34.51</v>
      </c>
      <c r="F66" s="48">
        <f>SUM(F59:F65)</f>
        <v>35.97</v>
      </c>
      <c r="G66" s="48">
        <f>SUM(G59:G65)</f>
        <v>96.61999999999999</v>
      </c>
      <c r="H66" s="48">
        <f>SUM(H59:H65)</f>
        <v>846.93</v>
      </c>
    </row>
    <row r="67" spans="1:8" ht="15.75" x14ac:dyDescent="0.25">
      <c r="A67" s="19"/>
      <c r="B67" s="20"/>
      <c r="C67" s="20"/>
      <c r="D67" s="20"/>
      <c r="E67" s="20"/>
      <c r="F67" s="20"/>
      <c r="G67" s="20"/>
      <c r="H67" s="20"/>
    </row>
    <row r="68" spans="1:8" ht="15.75" x14ac:dyDescent="0.25">
      <c r="A68" s="99" t="s">
        <v>44</v>
      </c>
      <c r="B68" s="99"/>
      <c r="C68" s="99"/>
      <c r="D68" s="99"/>
      <c r="E68" s="99"/>
      <c r="F68" s="99"/>
      <c r="G68" s="99"/>
      <c r="H68" s="99"/>
    </row>
    <row r="69" spans="1:8" ht="15.75" x14ac:dyDescent="0.25">
      <c r="A69" s="21" t="s">
        <v>0</v>
      </c>
      <c r="B69" s="20"/>
      <c r="C69" s="20"/>
      <c r="D69" s="20"/>
      <c r="E69" s="55" t="s">
        <v>1</v>
      </c>
      <c r="F69" s="100" t="s">
        <v>45</v>
      </c>
      <c r="G69" s="101"/>
      <c r="H69" s="101"/>
    </row>
    <row r="70" spans="1:8" ht="15.75" x14ac:dyDescent="0.25">
      <c r="A70" s="20"/>
      <c r="B70" s="20"/>
      <c r="C70" s="20"/>
      <c r="D70" s="102" t="s">
        <v>3</v>
      </c>
      <c r="E70" s="102"/>
      <c r="F70" s="54" t="s">
        <v>4</v>
      </c>
      <c r="G70" s="20"/>
      <c r="H70" s="20"/>
    </row>
    <row r="71" spans="1:8" ht="15.75" x14ac:dyDescent="0.25">
      <c r="A71" s="94" t="s">
        <v>5</v>
      </c>
      <c r="B71" s="94" t="s">
        <v>6</v>
      </c>
      <c r="C71" s="94"/>
      <c r="D71" s="94" t="s">
        <v>7</v>
      </c>
      <c r="E71" s="98" t="s">
        <v>8</v>
      </c>
      <c r="F71" s="98"/>
      <c r="G71" s="98"/>
      <c r="H71" s="94" t="s">
        <v>9</v>
      </c>
    </row>
    <row r="72" spans="1:8" ht="15.75" x14ac:dyDescent="0.25">
      <c r="A72" s="95"/>
      <c r="B72" s="96"/>
      <c r="C72" s="97"/>
      <c r="D72" s="95"/>
      <c r="E72" s="56" t="s">
        <v>10</v>
      </c>
      <c r="F72" s="56" t="s">
        <v>11</v>
      </c>
      <c r="G72" s="56" t="s">
        <v>12</v>
      </c>
      <c r="H72" s="95"/>
    </row>
    <row r="73" spans="1:8" ht="15.75" x14ac:dyDescent="0.25">
      <c r="A73" s="53">
        <v>1</v>
      </c>
      <c r="B73" s="83">
        <v>2</v>
      </c>
      <c r="C73" s="83"/>
      <c r="D73" s="53">
        <v>3</v>
      </c>
      <c r="E73" s="53">
        <v>4</v>
      </c>
      <c r="F73" s="53">
        <v>5</v>
      </c>
      <c r="G73" s="53">
        <v>6</v>
      </c>
      <c r="H73" s="53">
        <v>7</v>
      </c>
    </row>
    <row r="74" spans="1:8" ht="15.75" x14ac:dyDescent="0.25">
      <c r="A74" s="84" t="s">
        <v>13</v>
      </c>
      <c r="B74" s="84"/>
      <c r="C74" s="84"/>
      <c r="D74" s="84"/>
      <c r="E74" s="84"/>
      <c r="F74" s="84"/>
      <c r="G74" s="84"/>
      <c r="H74" s="84"/>
    </row>
    <row r="75" spans="1:8" ht="15.75" x14ac:dyDescent="0.25">
      <c r="A75" s="51" t="s">
        <v>112</v>
      </c>
      <c r="B75" s="85" t="s">
        <v>115</v>
      </c>
      <c r="C75" s="85"/>
      <c r="D75" s="51">
        <v>60</v>
      </c>
      <c r="E75" s="51">
        <v>5</v>
      </c>
      <c r="F75" s="51">
        <v>2.5</v>
      </c>
      <c r="G75" s="51">
        <v>34.75</v>
      </c>
      <c r="H75" s="51">
        <v>105</v>
      </c>
    </row>
    <row r="76" spans="1:8" ht="15.75" x14ac:dyDescent="0.25">
      <c r="A76" s="12">
        <v>181.39</v>
      </c>
      <c r="B76" s="105" t="s">
        <v>46</v>
      </c>
      <c r="C76" s="105"/>
      <c r="D76" s="14" t="s">
        <v>47</v>
      </c>
      <c r="E76" s="15">
        <v>4.5999999999999996</v>
      </c>
      <c r="F76" s="12">
        <v>9.9600000000000009</v>
      </c>
      <c r="G76" s="12">
        <v>32.25</v>
      </c>
      <c r="H76" s="12">
        <v>237.47</v>
      </c>
    </row>
    <row r="77" spans="1:8" ht="15" customHeight="1" x14ac:dyDescent="0.25">
      <c r="A77" s="16">
        <v>107</v>
      </c>
      <c r="B77" s="103" t="s">
        <v>103</v>
      </c>
      <c r="C77" s="104"/>
      <c r="D77" s="16">
        <v>200</v>
      </c>
      <c r="E77" s="10">
        <v>2.4</v>
      </c>
      <c r="F77" s="10">
        <v>0.1</v>
      </c>
      <c r="G77" s="10">
        <v>41.4</v>
      </c>
      <c r="H77" s="10">
        <v>171</v>
      </c>
    </row>
    <row r="78" spans="1:8" ht="15.75" x14ac:dyDescent="0.25">
      <c r="A78" s="12">
        <v>420.05</v>
      </c>
      <c r="B78" s="105" t="s">
        <v>17</v>
      </c>
      <c r="C78" s="105"/>
      <c r="D78" s="13">
        <v>45</v>
      </c>
      <c r="E78" s="15">
        <v>3.6</v>
      </c>
      <c r="F78" s="12">
        <v>0.45</v>
      </c>
      <c r="G78" s="12">
        <v>24.75</v>
      </c>
      <c r="H78" s="13">
        <v>117</v>
      </c>
    </row>
    <row r="79" spans="1:8" ht="15.75" x14ac:dyDescent="0.25">
      <c r="A79" s="12">
        <v>27.01</v>
      </c>
      <c r="B79" s="105" t="s">
        <v>48</v>
      </c>
      <c r="C79" s="105"/>
      <c r="D79" s="13">
        <v>10</v>
      </c>
      <c r="E79" s="12">
        <v>2.63</v>
      </c>
      <c r="F79" s="12">
        <v>2.66</v>
      </c>
      <c r="G79" s="14"/>
      <c r="H79" s="13">
        <v>35</v>
      </c>
    </row>
    <row r="80" spans="1:8" ht="15.75" x14ac:dyDescent="0.25">
      <c r="A80" s="12">
        <v>476.01</v>
      </c>
      <c r="B80" s="105" t="s">
        <v>26</v>
      </c>
      <c r="C80" s="105"/>
      <c r="D80" s="28">
        <v>100</v>
      </c>
      <c r="E80" s="15">
        <v>3.2</v>
      </c>
      <c r="F80" s="15">
        <v>3.2</v>
      </c>
      <c r="G80" s="15">
        <v>4.5</v>
      </c>
      <c r="H80" s="13">
        <v>62</v>
      </c>
    </row>
    <row r="81" spans="1:8" ht="15.75" x14ac:dyDescent="0.25">
      <c r="A81" s="37" t="s">
        <v>33</v>
      </c>
      <c r="B81" s="30"/>
      <c r="C81" s="30"/>
      <c r="D81" s="49">
        <f>D75+D77+D78+D79+D80+160</f>
        <v>575</v>
      </c>
      <c r="E81" s="49">
        <f>SUM(E75:E80)</f>
        <v>21.43</v>
      </c>
      <c r="F81" s="49">
        <f t="shared" ref="F81:H81" si="1">SUM(F75:F80)</f>
        <v>18.87</v>
      </c>
      <c r="G81" s="49">
        <f t="shared" si="1"/>
        <v>137.65</v>
      </c>
      <c r="H81" s="49">
        <f t="shared" si="1"/>
        <v>727.47</v>
      </c>
    </row>
    <row r="82" spans="1:8" ht="15.75" x14ac:dyDescent="0.25">
      <c r="A82" s="19"/>
      <c r="B82" s="20"/>
      <c r="C82" s="20"/>
      <c r="D82" s="20"/>
      <c r="E82" s="81"/>
      <c r="F82" s="81"/>
      <c r="G82" s="81"/>
      <c r="H82" s="81"/>
    </row>
    <row r="83" spans="1:8" ht="15.75" x14ac:dyDescent="0.25">
      <c r="A83" s="99" t="s">
        <v>50</v>
      </c>
      <c r="B83" s="99"/>
      <c r="C83" s="99"/>
      <c r="D83" s="99"/>
      <c r="E83" s="99"/>
      <c r="F83" s="99"/>
      <c r="G83" s="99"/>
      <c r="H83" s="99"/>
    </row>
    <row r="84" spans="1:8" ht="15.75" x14ac:dyDescent="0.25">
      <c r="A84" s="21" t="s">
        <v>0</v>
      </c>
      <c r="B84" s="20"/>
      <c r="C84" s="20"/>
      <c r="D84" s="20"/>
      <c r="E84" s="55" t="s">
        <v>1</v>
      </c>
      <c r="F84" s="100" t="s">
        <v>2</v>
      </c>
      <c r="G84" s="101"/>
      <c r="H84" s="101"/>
    </row>
    <row r="85" spans="1:8" ht="15.75" x14ac:dyDescent="0.25">
      <c r="A85" s="20"/>
      <c r="B85" s="20"/>
      <c r="C85" s="20"/>
      <c r="D85" s="102" t="s">
        <v>3</v>
      </c>
      <c r="E85" s="102"/>
      <c r="F85" s="54" t="s">
        <v>51</v>
      </c>
      <c r="G85" s="20"/>
      <c r="H85" s="20"/>
    </row>
    <row r="86" spans="1:8" ht="15.75" x14ac:dyDescent="0.25">
      <c r="A86" s="94" t="s">
        <v>5</v>
      </c>
      <c r="B86" s="94" t="s">
        <v>6</v>
      </c>
      <c r="C86" s="94"/>
      <c r="D86" s="94" t="s">
        <v>7</v>
      </c>
      <c r="E86" s="98" t="s">
        <v>8</v>
      </c>
      <c r="F86" s="98"/>
      <c r="G86" s="98"/>
      <c r="H86" s="94" t="s">
        <v>9</v>
      </c>
    </row>
    <row r="87" spans="1:8" ht="15.75" x14ac:dyDescent="0.25">
      <c r="A87" s="95"/>
      <c r="B87" s="96"/>
      <c r="C87" s="97"/>
      <c r="D87" s="95"/>
      <c r="E87" s="56" t="s">
        <v>10</v>
      </c>
      <c r="F87" s="56" t="s">
        <v>11</v>
      </c>
      <c r="G87" s="56" t="s">
        <v>12</v>
      </c>
      <c r="H87" s="95"/>
    </row>
    <row r="88" spans="1:8" ht="15.75" x14ac:dyDescent="0.25">
      <c r="A88" s="53">
        <v>1</v>
      </c>
      <c r="B88" s="83">
        <v>2</v>
      </c>
      <c r="C88" s="83"/>
      <c r="D88" s="53">
        <v>3</v>
      </c>
      <c r="E88" s="53">
        <v>4</v>
      </c>
      <c r="F88" s="53">
        <v>5</v>
      </c>
      <c r="G88" s="53">
        <v>6</v>
      </c>
      <c r="H88" s="53">
        <v>7</v>
      </c>
    </row>
    <row r="89" spans="1:8" ht="15.75" x14ac:dyDescent="0.25">
      <c r="A89" s="84" t="s">
        <v>13</v>
      </c>
      <c r="B89" s="84"/>
      <c r="C89" s="84"/>
      <c r="D89" s="84"/>
      <c r="E89" s="84"/>
      <c r="F89" s="84"/>
      <c r="G89" s="84"/>
      <c r="H89" s="84"/>
    </row>
    <row r="90" spans="1:8" ht="15.75" x14ac:dyDescent="0.25">
      <c r="A90" s="51">
        <v>15</v>
      </c>
      <c r="B90" s="110" t="s">
        <v>108</v>
      </c>
      <c r="C90" s="111"/>
      <c r="D90" s="51">
        <v>60</v>
      </c>
      <c r="E90" s="51">
        <v>0.9</v>
      </c>
      <c r="F90" s="51">
        <v>2.76</v>
      </c>
      <c r="G90" s="51">
        <v>6.48</v>
      </c>
      <c r="H90" s="51">
        <v>71</v>
      </c>
    </row>
    <row r="91" spans="1:8" ht="15.75" x14ac:dyDescent="0.25">
      <c r="A91" s="10">
        <v>502.53</v>
      </c>
      <c r="B91" s="112" t="s">
        <v>64</v>
      </c>
      <c r="C91" s="113"/>
      <c r="D91" s="11" t="s">
        <v>42</v>
      </c>
      <c r="E91" s="10">
        <v>9.9499999999999993</v>
      </c>
      <c r="F91" s="10">
        <v>9.48</v>
      </c>
      <c r="G91" s="10">
        <v>8.57</v>
      </c>
      <c r="H91" s="10">
        <v>159.02000000000001</v>
      </c>
    </row>
    <row r="92" spans="1:8" ht="15.75" x14ac:dyDescent="0.25">
      <c r="A92" s="12">
        <v>211.56</v>
      </c>
      <c r="B92" s="118" t="s">
        <v>52</v>
      </c>
      <c r="C92" s="119"/>
      <c r="D92" s="13">
        <v>160</v>
      </c>
      <c r="E92" s="12">
        <v>9.43</v>
      </c>
      <c r="F92" s="12">
        <v>12.55</v>
      </c>
      <c r="G92" s="12">
        <v>33.06</v>
      </c>
      <c r="H92" s="12">
        <v>283.91000000000003</v>
      </c>
    </row>
    <row r="93" spans="1:8" ht="15.75" x14ac:dyDescent="0.25">
      <c r="A93" s="12">
        <v>282.11</v>
      </c>
      <c r="B93" s="105" t="s">
        <v>16</v>
      </c>
      <c r="C93" s="105"/>
      <c r="D93" s="13">
        <v>200</v>
      </c>
      <c r="E93" s="14"/>
      <c r="F93" s="14"/>
      <c r="G93" s="15">
        <v>9.6999999999999993</v>
      </c>
      <c r="H93" s="13">
        <v>39</v>
      </c>
    </row>
    <row r="94" spans="1:8" ht="15.75" x14ac:dyDescent="0.25">
      <c r="A94" s="12">
        <v>420.06</v>
      </c>
      <c r="B94" s="105" t="s">
        <v>17</v>
      </c>
      <c r="C94" s="105"/>
      <c r="D94" s="13">
        <v>50</v>
      </c>
      <c r="E94" s="13">
        <v>4</v>
      </c>
      <c r="F94" s="15">
        <v>0.5</v>
      </c>
      <c r="G94" s="15">
        <v>27.5</v>
      </c>
      <c r="H94" s="13">
        <v>130</v>
      </c>
    </row>
    <row r="95" spans="1:8" ht="15.75" x14ac:dyDescent="0.25">
      <c r="A95" s="16">
        <v>401</v>
      </c>
      <c r="B95" s="112" t="s">
        <v>38</v>
      </c>
      <c r="C95" s="113"/>
      <c r="D95" s="16">
        <v>10</v>
      </c>
      <c r="E95" s="10">
        <v>0.08</v>
      </c>
      <c r="F95" s="10">
        <v>7.25</v>
      </c>
      <c r="G95" s="10">
        <v>0.13</v>
      </c>
      <c r="H95" s="17">
        <v>66.099999999999994</v>
      </c>
    </row>
    <row r="96" spans="1:8" ht="15.75" x14ac:dyDescent="0.25">
      <c r="A96" s="13">
        <v>38</v>
      </c>
      <c r="B96" s="105" t="s">
        <v>39</v>
      </c>
      <c r="C96" s="105"/>
      <c r="D96" s="28">
        <v>100</v>
      </c>
      <c r="E96" s="15">
        <v>0.4</v>
      </c>
      <c r="F96" s="15">
        <v>0.4</v>
      </c>
      <c r="G96" s="15">
        <v>9.8000000000000007</v>
      </c>
      <c r="H96" s="13">
        <v>47</v>
      </c>
    </row>
    <row r="97" spans="1:8" ht="15.75" x14ac:dyDescent="0.25">
      <c r="A97" s="37" t="s">
        <v>33</v>
      </c>
      <c r="B97" s="30"/>
      <c r="C97" s="30"/>
      <c r="D97" s="49">
        <f>D90+D92+D93+D94+D95+D96+90</f>
        <v>670</v>
      </c>
      <c r="E97" s="82">
        <f>SUM(E90:E96)</f>
        <v>24.759999999999998</v>
      </c>
      <c r="F97" s="82">
        <f>SUM(F90:F96)</f>
        <v>32.94</v>
      </c>
      <c r="G97" s="82">
        <f>SUM(G90:G96)</f>
        <v>95.24</v>
      </c>
      <c r="H97" s="82">
        <f>SUM(H90:H96)</f>
        <v>796.03000000000009</v>
      </c>
    </row>
    <row r="98" spans="1:8" ht="15.75" x14ac:dyDescent="0.25">
      <c r="A98" s="19"/>
      <c r="B98" s="20"/>
      <c r="C98" s="20"/>
      <c r="D98" s="20"/>
      <c r="E98" s="20"/>
      <c r="F98" s="20"/>
      <c r="G98" s="20"/>
      <c r="H98" s="20"/>
    </row>
    <row r="99" spans="1:8" ht="15.75" x14ac:dyDescent="0.25">
      <c r="A99" s="99" t="s">
        <v>54</v>
      </c>
      <c r="B99" s="99"/>
      <c r="C99" s="99"/>
      <c r="D99" s="99"/>
      <c r="E99" s="99"/>
      <c r="F99" s="99"/>
      <c r="G99" s="99"/>
      <c r="H99" s="99"/>
    </row>
    <row r="100" spans="1:8" ht="15.75" x14ac:dyDescent="0.25">
      <c r="A100" s="21" t="s">
        <v>0</v>
      </c>
      <c r="B100" s="20"/>
      <c r="C100" s="20"/>
      <c r="D100" s="20"/>
      <c r="E100" s="55" t="s">
        <v>1</v>
      </c>
      <c r="F100" s="100" t="s">
        <v>23</v>
      </c>
      <c r="G100" s="101"/>
      <c r="H100" s="101"/>
    </row>
    <row r="101" spans="1:8" ht="15.75" x14ac:dyDescent="0.25">
      <c r="A101" s="20"/>
      <c r="B101" s="20"/>
      <c r="C101" s="20"/>
      <c r="D101" s="102" t="s">
        <v>3</v>
      </c>
      <c r="E101" s="102"/>
      <c r="F101" s="54" t="s">
        <v>51</v>
      </c>
      <c r="G101" s="20"/>
      <c r="H101" s="20"/>
    </row>
    <row r="102" spans="1:8" ht="15.75" x14ac:dyDescent="0.25">
      <c r="A102" s="94" t="s">
        <v>5</v>
      </c>
      <c r="B102" s="94" t="s">
        <v>6</v>
      </c>
      <c r="C102" s="94"/>
      <c r="D102" s="94" t="s">
        <v>7</v>
      </c>
      <c r="E102" s="98" t="s">
        <v>8</v>
      </c>
      <c r="F102" s="98"/>
      <c r="G102" s="98"/>
      <c r="H102" s="94" t="s">
        <v>9</v>
      </c>
    </row>
    <row r="103" spans="1:8" ht="15.75" x14ac:dyDescent="0.25">
      <c r="A103" s="95"/>
      <c r="B103" s="96"/>
      <c r="C103" s="97"/>
      <c r="D103" s="95"/>
      <c r="E103" s="56" t="s">
        <v>10</v>
      </c>
      <c r="F103" s="56" t="s">
        <v>11</v>
      </c>
      <c r="G103" s="56" t="s">
        <v>12</v>
      </c>
      <c r="H103" s="95"/>
    </row>
    <row r="104" spans="1:8" ht="15.75" x14ac:dyDescent="0.25">
      <c r="A104" s="53">
        <v>1</v>
      </c>
      <c r="B104" s="83">
        <v>2</v>
      </c>
      <c r="C104" s="83"/>
      <c r="D104" s="53">
        <v>3</v>
      </c>
      <c r="E104" s="53">
        <v>4</v>
      </c>
      <c r="F104" s="53">
        <v>5</v>
      </c>
      <c r="G104" s="53">
        <v>6</v>
      </c>
      <c r="H104" s="53">
        <v>7</v>
      </c>
    </row>
    <row r="105" spans="1:8" ht="15.75" x14ac:dyDescent="0.25">
      <c r="A105" s="84" t="s">
        <v>13</v>
      </c>
      <c r="B105" s="84"/>
      <c r="C105" s="84"/>
      <c r="D105" s="84"/>
      <c r="E105" s="84"/>
      <c r="F105" s="84"/>
      <c r="G105" s="84"/>
      <c r="H105" s="84"/>
    </row>
    <row r="106" spans="1:8" ht="15.75" x14ac:dyDescent="0.25">
      <c r="A106" s="12">
        <v>25.23</v>
      </c>
      <c r="B106" s="105" t="s">
        <v>57</v>
      </c>
      <c r="C106" s="105"/>
      <c r="D106" s="13">
        <v>60</v>
      </c>
      <c r="E106" s="12">
        <v>1.1200000000000001</v>
      </c>
      <c r="F106" s="12">
        <v>5.07</v>
      </c>
      <c r="G106" s="12">
        <v>6.58</v>
      </c>
      <c r="H106" s="12">
        <v>76.37</v>
      </c>
    </row>
    <row r="107" spans="1:8" ht="15.75" x14ac:dyDescent="0.25">
      <c r="A107" s="12">
        <v>506.25</v>
      </c>
      <c r="B107" s="105" t="s">
        <v>55</v>
      </c>
      <c r="C107" s="105"/>
      <c r="D107" s="14" t="s">
        <v>32</v>
      </c>
      <c r="E107" s="12">
        <v>8.76</v>
      </c>
      <c r="F107" s="12">
        <v>12.21</v>
      </c>
      <c r="G107" s="12">
        <v>8.85</v>
      </c>
      <c r="H107" s="12">
        <v>180.64</v>
      </c>
    </row>
    <row r="108" spans="1:8" ht="15.75" x14ac:dyDescent="0.25">
      <c r="A108" s="12">
        <v>38</v>
      </c>
      <c r="B108" s="105" t="s">
        <v>122</v>
      </c>
      <c r="C108" s="105"/>
      <c r="D108" s="14" t="s">
        <v>20</v>
      </c>
      <c r="E108" s="12">
        <v>7.12</v>
      </c>
      <c r="F108" s="12">
        <v>3.8</v>
      </c>
      <c r="G108" s="12">
        <v>28.6</v>
      </c>
      <c r="H108" s="12">
        <v>198</v>
      </c>
    </row>
    <row r="109" spans="1:8" ht="15" customHeight="1" x14ac:dyDescent="0.25">
      <c r="A109" s="16">
        <v>107</v>
      </c>
      <c r="B109" s="103" t="s">
        <v>103</v>
      </c>
      <c r="C109" s="104"/>
      <c r="D109" s="16">
        <v>200</v>
      </c>
      <c r="E109" s="10">
        <v>2.4</v>
      </c>
      <c r="F109" s="10">
        <v>0.1</v>
      </c>
      <c r="G109" s="10">
        <v>41.4</v>
      </c>
      <c r="H109" s="10">
        <v>171</v>
      </c>
    </row>
    <row r="110" spans="1:8" ht="15.75" x14ac:dyDescent="0.25">
      <c r="A110" s="12">
        <v>420.02</v>
      </c>
      <c r="B110" s="105" t="s">
        <v>17</v>
      </c>
      <c r="C110" s="105"/>
      <c r="D110" s="13">
        <v>40</v>
      </c>
      <c r="E110" s="15">
        <v>3.2</v>
      </c>
      <c r="F110" s="15">
        <v>0.4</v>
      </c>
      <c r="G110" s="13">
        <v>22</v>
      </c>
      <c r="H110" s="13">
        <v>104</v>
      </c>
    </row>
    <row r="111" spans="1:8" ht="15.75" x14ac:dyDescent="0.25">
      <c r="A111" s="12">
        <v>476.01</v>
      </c>
      <c r="B111" s="105" t="s">
        <v>26</v>
      </c>
      <c r="C111" s="105"/>
      <c r="D111" s="28">
        <v>100</v>
      </c>
      <c r="E111" s="15">
        <v>3.2</v>
      </c>
      <c r="F111" s="15">
        <v>3.2</v>
      </c>
      <c r="G111" s="15">
        <v>4.5</v>
      </c>
      <c r="H111" s="13">
        <v>62</v>
      </c>
    </row>
    <row r="112" spans="1:8" ht="15.75" x14ac:dyDescent="0.25">
      <c r="A112" s="37" t="s">
        <v>33</v>
      </c>
      <c r="B112" s="30"/>
      <c r="C112" s="30"/>
      <c r="D112" s="49">
        <f>D106+D109+D110+D111+100+155</f>
        <v>655</v>
      </c>
      <c r="E112" s="82">
        <f>SUM(E106:E111)</f>
        <v>25.799999999999997</v>
      </c>
      <c r="F112" s="82">
        <f>SUM(F106:F111)</f>
        <v>24.78</v>
      </c>
      <c r="G112" s="82">
        <f>SUM(G106:G111)</f>
        <v>111.93</v>
      </c>
      <c r="H112" s="82">
        <f>SUM(H106:H111)</f>
        <v>792.01</v>
      </c>
    </row>
    <row r="113" spans="1:8" ht="15.75" x14ac:dyDescent="0.25">
      <c r="A113" s="19"/>
      <c r="B113" s="20"/>
      <c r="C113" s="20"/>
      <c r="D113" s="20"/>
      <c r="E113" s="20"/>
      <c r="F113" s="20"/>
      <c r="G113" s="20"/>
      <c r="H113" s="20"/>
    </row>
    <row r="114" spans="1:8" ht="15.75" x14ac:dyDescent="0.25">
      <c r="A114" s="99" t="s">
        <v>58</v>
      </c>
      <c r="B114" s="99"/>
      <c r="C114" s="99"/>
      <c r="D114" s="99"/>
      <c r="E114" s="99"/>
      <c r="F114" s="99"/>
      <c r="G114" s="99"/>
      <c r="H114" s="99"/>
    </row>
    <row r="115" spans="1:8" ht="15.75" x14ac:dyDescent="0.25">
      <c r="A115" s="21" t="s">
        <v>0</v>
      </c>
      <c r="B115" s="20"/>
      <c r="C115" s="20"/>
      <c r="D115" s="20"/>
      <c r="E115" s="55" t="s">
        <v>1</v>
      </c>
      <c r="F115" s="100" t="s">
        <v>30</v>
      </c>
      <c r="G115" s="101"/>
      <c r="H115" s="101"/>
    </row>
    <row r="116" spans="1:8" ht="15.75" x14ac:dyDescent="0.25">
      <c r="A116" s="20"/>
      <c r="B116" s="20"/>
      <c r="C116" s="20"/>
      <c r="D116" s="102" t="s">
        <v>3</v>
      </c>
      <c r="E116" s="102"/>
      <c r="F116" s="54" t="s">
        <v>51</v>
      </c>
      <c r="G116" s="20"/>
      <c r="H116" s="20"/>
    </row>
    <row r="117" spans="1:8" ht="15.75" x14ac:dyDescent="0.25">
      <c r="A117" s="94" t="s">
        <v>5</v>
      </c>
      <c r="B117" s="94" t="s">
        <v>6</v>
      </c>
      <c r="C117" s="94"/>
      <c r="D117" s="94" t="s">
        <v>7</v>
      </c>
      <c r="E117" s="98" t="s">
        <v>8</v>
      </c>
      <c r="F117" s="98"/>
      <c r="G117" s="98"/>
      <c r="H117" s="94" t="s">
        <v>9</v>
      </c>
    </row>
    <row r="118" spans="1:8" ht="15.75" x14ac:dyDescent="0.25">
      <c r="A118" s="95"/>
      <c r="B118" s="96"/>
      <c r="C118" s="97"/>
      <c r="D118" s="95"/>
      <c r="E118" s="56" t="s">
        <v>10</v>
      </c>
      <c r="F118" s="56" t="s">
        <v>11</v>
      </c>
      <c r="G118" s="56" t="s">
        <v>12</v>
      </c>
      <c r="H118" s="95"/>
    </row>
    <row r="119" spans="1:8" ht="15.75" x14ac:dyDescent="0.25">
      <c r="A119" s="53">
        <v>1</v>
      </c>
      <c r="B119" s="83">
        <v>2</v>
      </c>
      <c r="C119" s="83"/>
      <c r="D119" s="53">
        <v>3</v>
      </c>
      <c r="E119" s="53">
        <v>4</v>
      </c>
      <c r="F119" s="53">
        <v>5</v>
      </c>
      <c r="G119" s="53">
        <v>6</v>
      </c>
      <c r="H119" s="53">
        <v>7</v>
      </c>
    </row>
    <row r="120" spans="1:8" ht="15.75" x14ac:dyDescent="0.25">
      <c r="A120" s="84" t="s">
        <v>13</v>
      </c>
      <c r="B120" s="84"/>
      <c r="C120" s="84"/>
      <c r="D120" s="84"/>
      <c r="E120" s="84"/>
      <c r="F120" s="84"/>
      <c r="G120" s="84"/>
      <c r="H120" s="84"/>
    </row>
    <row r="121" spans="1:8" ht="15.75" x14ac:dyDescent="0.25">
      <c r="A121" s="51">
        <v>12</v>
      </c>
      <c r="B121" s="85" t="s">
        <v>113</v>
      </c>
      <c r="C121" s="85"/>
      <c r="D121" s="51">
        <v>60</v>
      </c>
      <c r="E121" s="51">
        <v>0.7</v>
      </c>
      <c r="F121" s="51">
        <v>4.7</v>
      </c>
      <c r="G121" s="51">
        <v>6.5</v>
      </c>
      <c r="H121" s="51">
        <v>71</v>
      </c>
    </row>
    <row r="122" spans="1:8" ht="15.75" x14ac:dyDescent="0.25">
      <c r="A122" s="12">
        <v>131.79</v>
      </c>
      <c r="B122" s="105" t="s">
        <v>53</v>
      </c>
      <c r="C122" s="105"/>
      <c r="D122" s="13">
        <v>170</v>
      </c>
      <c r="E122" s="12">
        <v>14.37</v>
      </c>
      <c r="F122" s="12">
        <v>15.78</v>
      </c>
      <c r="G122" s="12">
        <v>35.229999999999997</v>
      </c>
      <c r="H122" s="12">
        <v>339.82</v>
      </c>
    </row>
    <row r="123" spans="1:8" ht="15.75" x14ac:dyDescent="0.25">
      <c r="A123" s="13">
        <v>283</v>
      </c>
      <c r="B123" s="105" t="s">
        <v>21</v>
      </c>
      <c r="C123" s="105"/>
      <c r="D123" s="13">
        <v>200</v>
      </c>
      <c r="E123" s="14"/>
      <c r="F123" s="14"/>
      <c r="G123" s="12">
        <v>9.98</v>
      </c>
      <c r="H123" s="15">
        <v>39.9</v>
      </c>
    </row>
    <row r="124" spans="1:8" ht="15.75" customHeight="1" x14ac:dyDescent="0.25">
      <c r="A124" s="12">
        <v>420.02</v>
      </c>
      <c r="B124" s="105" t="s">
        <v>17</v>
      </c>
      <c r="C124" s="105"/>
      <c r="D124" s="13">
        <v>40</v>
      </c>
      <c r="E124" s="15">
        <v>3.2</v>
      </c>
      <c r="F124" s="15">
        <v>0.4</v>
      </c>
      <c r="G124" s="13">
        <v>22</v>
      </c>
      <c r="H124" s="13">
        <v>104</v>
      </c>
    </row>
    <row r="125" spans="1:8" ht="15.75" x14ac:dyDescent="0.25">
      <c r="A125" s="16">
        <v>401</v>
      </c>
      <c r="B125" s="112" t="s">
        <v>38</v>
      </c>
      <c r="C125" s="113"/>
      <c r="D125" s="16">
        <v>10</v>
      </c>
      <c r="E125" s="10">
        <v>0.08</v>
      </c>
      <c r="F125" s="10">
        <v>7.25</v>
      </c>
      <c r="G125" s="10">
        <v>0.13</v>
      </c>
      <c r="H125" s="17">
        <v>66.099999999999994</v>
      </c>
    </row>
    <row r="126" spans="1:8" ht="15.75" x14ac:dyDescent="0.25">
      <c r="A126" s="13">
        <v>38</v>
      </c>
      <c r="B126" s="105" t="s">
        <v>39</v>
      </c>
      <c r="C126" s="105"/>
      <c r="D126" s="28">
        <v>100</v>
      </c>
      <c r="E126" s="15">
        <v>0.4</v>
      </c>
      <c r="F126" s="15">
        <v>0.4</v>
      </c>
      <c r="G126" s="15">
        <v>9.8000000000000007</v>
      </c>
      <c r="H126" s="13">
        <v>47</v>
      </c>
    </row>
    <row r="127" spans="1:8" ht="15.75" x14ac:dyDescent="0.25">
      <c r="A127" s="37" t="s">
        <v>33</v>
      </c>
      <c r="B127" s="30"/>
      <c r="C127" s="30"/>
      <c r="D127" s="48">
        <f>SUM(D121:E126)</f>
        <v>598.74999999999989</v>
      </c>
      <c r="E127" s="48">
        <f t="shared" ref="E127:H127" si="2">SUM(E121:F126)</f>
        <v>47.279999999999994</v>
      </c>
      <c r="F127" s="48">
        <f t="shared" si="2"/>
        <v>112.17</v>
      </c>
      <c r="G127" s="48">
        <f t="shared" si="2"/>
        <v>751.45999999999992</v>
      </c>
      <c r="H127" s="48">
        <f t="shared" si="2"/>
        <v>667.82</v>
      </c>
    </row>
    <row r="128" spans="1:8" ht="15.75" x14ac:dyDescent="0.25">
      <c r="A128" s="19"/>
      <c r="B128" s="20"/>
      <c r="C128" s="20"/>
      <c r="D128" s="20"/>
      <c r="E128" s="20"/>
      <c r="F128" s="20"/>
      <c r="G128" s="20"/>
      <c r="H128" s="20"/>
    </row>
    <row r="129" spans="1:8" ht="15.75" x14ac:dyDescent="0.25">
      <c r="A129" s="99" t="s">
        <v>59</v>
      </c>
      <c r="B129" s="99"/>
      <c r="C129" s="99"/>
      <c r="D129" s="99"/>
      <c r="E129" s="99"/>
      <c r="F129" s="99"/>
      <c r="G129" s="99"/>
      <c r="H129" s="99"/>
    </row>
    <row r="130" spans="1:8" ht="15.75" x14ac:dyDescent="0.25">
      <c r="A130" s="21" t="s">
        <v>0</v>
      </c>
      <c r="B130" s="20"/>
      <c r="C130" s="20"/>
      <c r="D130" s="20"/>
      <c r="E130" s="55" t="s">
        <v>1</v>
      </c>
      <c r="F130" s="100" t="s">
        <v>35</v>
      </c>
      <c r="G130" s="101"/>
      <c r="H130" s="101"/>
    </row>
    <row r="131" spans="1:8" ht="15.75" x14ac:dyDescent="0.25">
      <c r="A131" s="20"/>
      <c r="B131" s="20"/>
      <c r="C131" s="20"/>
      <c r="D131" s="102" t="s">
        <v>3</v>
      </c>
      <c r="E131" s="102"/>
      <c r="F131" s="54" t="s">
        <v>51</v>
      </c>
      <c r="G131" s="20"/>
      <c r="H131" s="20"/>
    </row>
    <row r="132" spans="1:8" ht="15.75" x14ac:dyDescent="0.25">
      <c r="A132" s="94" t="s">
        <v>5</v>
      </c>
      <c r="B132" s="94" t="s">
        <v>6</v>
      </c>
      <c r="C132" s="94"/>
      <c r="D132" s="94" t="s">
        <v>7</v>
      </c>
      <c r="E132" s="98" t="s">
        <v>8</v>
      </c>
      <c r="F132" s="98"/>
      <c r="G132" s="98"/>
      <c r="H132" s="94" t="s">
        <v>9</v>
      </c>
    </row>
    <row r="133" spans="1:8" ht="15.75" x14ac:dyDescent="0.25">
      <c r="A133" s="95"/>
      <c r="B133" s="96"/>
      <c r="C133" s="97"/>
      <c r="D133" s="95"/>
      <c r="E133" s="56" t="s">
        <v>10</v>
      </c>
      <c r="F133" s="56" t="s">
        <v>11</v>
      </c>
      <c r="G133" s="56" t="s">
        <v>12</v>
      </c>
      <c r="H133" s="95"/>
    </row>
    <row r="134" spans="1:8" ht="15.75" x14ac:dyDescent="0.25">
      <c r="A134" s="53">
        <v>1</v>
      </c>
      <c r="B134" s="83">
        <v>2</v>
      </c>
      <c r="C134" s="83"/>
      <c r="D134" s="53">
        <v>3</v>
      </c>
      <c r="E134" s="53">
        <v>4</v>
      </c>
      <c r="F134" s="53">
        <v>5</v>
      </c>
      <c r="G134" s="53">
        <v>6</v>
      </c>
      <c r="H134" s="53">
        <v>7</v>
      </c>
    </row>
    <row r="135" spans="1:8" ht="15.75" x14ac:dyDescent="0.25">
      <c r="A135" s="84" t="s">
        <v>13</v>
      </c>
      <c r="B135" s="84"/>
      <c r="C135" s="84"/>
      <c r="D135" s="84"/>
      <c r="E135" s="84"/>
      <c r="F135" s="84"/>
      <c r="G135" s="84"/>
      <c r="H135" s="84"/>
    </row>
    <row r="136" spans="1:8" ht="15.75" x14ac:dyDescent="0.25">
      <c r="A136" s="10">
        <v>26</v>
      </c>
      <c r="B136" s="112" t="s">
        <v>102</v>
      </c>
      <c r="C136" s="113"/>
      <c r="D136" s="11">
        <v>60</v>
      </c>
      <c r="E136" s="10">
        <v>0.82</v>
      </c>
      <c r="F136" s="10">
        <v>1.33</v>
      </c>
      <c r="G136" s="10">
        <v>4.57</v>
      </c>
      <c r="H136" s="10">
        <v>34.5</v>
      </c>
    </row>
    <row r="137" spans="1:8" ht="15.75" customHeight="1" x14ac:dyDescent="0.25">
      <c r="A137" s="15">
        <v>445.3</v>
      </c>
      <c r="B137" s="87" t="s">
        <v>31</v>
      </c>
      <c r="C137" s="88"/>
      <c r="D137" s="14" t="s">
        <v>32</v>
      </c>
      <c r="E137" s="12">
        <v>9.9700000000000006</v>
      </c>
      <c r="F137" s="15">
        <v>11.9</v>
      </c>
      <c r="G137" s="12">
        <v>8.8699999999999992</v>
      </c>
      <c r="H137" s="12">
        <v>182.53</v>
      </c>
    </row>
    <row r="138" spans="1:8" ht="15.75" x14ac:dyDescent="0.25">
      <c r="A138" s="12">
        <v>138.21</v>
      </c>
      <c r="B138" s="105" t="s">
        <v>49</v>
      </c>
      <c r="C138" s="105"/>
      <c r="D138" s="13">
        <v>160</v>
      </c>
      <c r="E138" s="15">
        <v>3.51</v>
      </c>
      <c r="F138" s="12">
        <v>5.42</v>
      </c>
      <c r="G138" s="15">
        <v>23.56</v>
      </c>
      <c r="H138" s="12">
        <v>157.53</v>
      </c>
    </row>
    <row r="139" spans="1:8" ht="15" customHeight="1" x14ac:dyDescent="0.25">
      <c r="A139" s="16">
        <v>107</v>
      </c>
      <c r="B139" s="103" t="s">
        <v>103</v>
      </c>
      <c r="C139" s="104"/>
      <c r="D139" s="16">
        <v>200</v>
      </c>
      <c r="E139" s="10">
        <v>2.4</v>
      </c>
      <c r="F139" s="10">
        <v>0.1</v>
      </c>
      <c r="G139" s="10">
        <v>41.4</v>
      </c>
      <c r="H139" s="10">
        <v>171</v>
      </c>
    </row>
    <row r="140" spans="1:8" ht="15.75" x14ac:dyDescent="0.25">
      <c r="A140" s="12">
        <v>420.02</v>
      </c>
      <c r="B140" s="105" t="s">
        <v>17</v>
      </c>
      <c r="C140" s="105"/>
      <c r="D140" s="13">
        <v>40</v>
      </c>
      <c r="E140" s="15">
        <v>3.2</v>
      </c>
      <c r="F140" s="15">
        <v>0.4</v>
      </c>
      <c r="G140" s="13">
        <v>22</v>
      </c>
      <c r="H140" s="13">
        <v>104</v>
      </c>
    </row>
    <row r="141" spans="1:8" ht="15.75" x14ac:dyDescent="0.25">
      <c r="A141" s="12">
        <v>27.01</v>
      </c>
      <c r="B141" s="105" t="s">
        <v>48</v>
      </c>
      <c r="C141" s="105"/>
      <c r="D141" s="28">
        <v>10</v>
      </c>
      <c r="E141" s="12">
        <v>2.63</v>
      </c>
      <c r="F141" s="12">
        <v>2.66</v>
      </c>
      <c r="G141" s="14"/>
      <c r="H141" s="13">
        <v>35</v>
      </c>
    </row>
    <row r="142" spans="1:8" ht="15.75" x14ac:dyDescent="0.25">
      <c r="A142" s="37" t="s">
        <v>33</v>
      </c>
      <c r="B142" s="30"/>
      <c r="C142" s="30"/>
      <c r="D142" s="49">
        <f>D136+D138+D139+D140+D141+100</f>
        <v>570</v>
      </c>
      <c r="E142" s="82">
        <f>SUM(E136:E141)</f>
        <v>22.529999999999998</v>
      </c>
      <c r="F142" s="82">
        <f>SUM(F136:F141)</f>
        <v>21.81</v>
      </c>
      <c r="G142" s="82">
        <f>SUM(G136:G141)</f>
        <v>100.4</v>
      </c>
      <c r="H142" s="82">
        <f>SUM(H136:H141)</f>
        <v>684.56</v>
      </c>
    </row>
    <row r="143" spans="1:8" ht="15.75" x14ac:dyDescent="0.25">
      <c r="A143" s="19" t="s">
        <v>61</v>
      </c>
      <c r="B143" s="20"/>
      <c r="C143" s="20"/>
      <c r="D143" s="20"/>
      <c r="E143" s="20"/>
      <c r="F143" s="20"/>
      <c r="G143" s="20"/>
      <c r="H143" s="20"/>
    </row>
    <row r="144" spans="1:8" ht="15.75" x14ac:dyDescent="0.25">
      <c r="A144" s="99" t="s">
        <v>61</v>
      </c>
      <c r="B144" s="99"/>
      <c r="C144" s="99"/>
      <c r="D144" s="99"/>
      <c r="E144" s="99"/>
      <c r="F144" s="99"/>
      <c r="G144" s="99"/>
      <c r="H144" s="99"/>
    </row>
    <row r="145" spans="1:8" ht="15.75" x14ac:dyDescent="0.25">
      <c r="A145" s="21" t="s">
        <v>0</v>
      </c>
      <c r="B145" s="20"/>
      <c r="C145" s="20"/>
      <c r="D145" s="20"/>
      <c r="E145" s="55" t="s">
        <v>1</v>
      </c>
      <c r="F145" s="100" t="s">
        <v>45</v>
      </c>
      <c r="G145" s="101"/>
      <c r="H145" s="101"/>
    </row>
    <row r="146" spans="1:8" ht="15.75" x14ac:dyDescent="0.25">
      <c r="A146" s="20"/>
      <c r="B146" s="20"/>
      <c r="C146" s="20"/>
      <c r="D146" s="102" t="s">
        <v>3</v>
      </c>
      <c r="E146" s="102"/>
      <c r="F146" s="54" t="s">
        <v>51</v>
      </c>
      <c r="G146" s="20"/>
      <c r="H146" s="20"/>
    </row>
    <row r="147" spans="1:8" ht="15.75" x14ac:dyDescent="0.25">
      <c r="A147" s="94" t="s">
        <v>5</v>
      </c>
      <c r="B147" s="94" t="s">
        <v>6</v>
      </c>
      <c r="C147" s="94"/>
      <c r="D147" s="94" t="s">
        <v>7</v>
      </c>
      <c r="E147" s="98" t="s">
        <v>8</v>
      </c>
      <c r="F147" s="98"/>
      <c r="G147" s="98"/>
      <c r="H147" s="94" t="s">
        <v>9</v>
      </c>
    </row>
    <row r="148" spans="1:8" ht="15.75" x14ac:dyDescent="0.25">
      <c r="A148" s="95"/>
      <c r="B148" s="96"/>
      <c r="C148" s="97"/>
      <c r="D148" s="95"/>
      <c r="E148" s="56" t="s">
        <v>10</v>
      </c>
      <c r="F148" s="56" t="s">
        <v>11</v>
      </c>
      <c r="G148" s="56" t="s">
        <v>12</v>
      </c>
      <c r="H148" s="95"/>
    </row>
    <row r="149" spans="1:8" ht="15.75" x14ac:dyDescent="0.25">
      <c r="A149" s="53">
        <v>1</v>
      </c>
      <c r="B149" s="83">
        <v>2</v>
      </c>
      <c r="C149" s="83"/>
      <c r="D149" s="53">
        <v>3</v>
      </c>
      <c r="E149" s="53">
        <v>4</v>
      </c>
      <c r="F149" s="53">
        <v>5</v>
      </c>
      <c r="G149" s="53">
        <v>6</v>
      </c>
      <c r="H149" s="53">
        <v>7</v>
      </c>
    </row>
    <row r="150" spans="1:8" ht="15.75" x14ac:dyDescent="0.25">
      <c r="A150" s="84" t="s">
        <v>13</v>
      </c>
      <c r="B150" s="84"/>
      <c r="C150" s="84"/>
      <c r="D150" s="84"/>
      <c r="E150" s="84"/>
      <c r="F150" s="84"/>
      <c r="G150" s="84"/>
      <c r="H150" s="84"/>
    </row>
    <row r="151" spans="1:8" ht="15.75" x14ac:dyDescent="0.25">
      <c r="A151" s="51">
        <v>15</v>
      </c>
      <c r="B151" s="110" t="s">
        <v>108</v>
      </c>
      <c r="C151" s="111"/>
      <c r="D151" s="51">
        <v>60</v>
      </c>
      <c r="E151" s="51">
        <v>0.9</v>
      </c>
      <c r="F151" s="51">
        <v>2.76</v>
      </c>
      <c r="G151" s="51">
        <v>6.48</v>
      </c>
      <c r="H151" s="51">
        <v>71</v>
      </c>
    </row>
    <row r="152" spans="1:8" ht="15.75" x14ac:dyDescent="0.25">
      <c r="A152" s="12">
        <v>493.02</v>
      </c>
      <c r="B152" s="105" t="s">
        <v>63</v>
      </c>
      <c r="C152" s="105"/>
      <c r="D152" s="14" t="s">
        <v>20</v>
      </c>
      <c r="E152" s="12">
        <v>4.8600000000000003</v>
      </c>
      <c r="F152" s="12">
        <v>6.72</v>
      </c>
      <c r="G152" s="12">
        <v>26.35</v>
      </c>
      <c r="H152" s="12">
        <v>185.91</v>
      </c>
    </row>
    <row r="153" spans="1:8" ht="15.75" x14ac:dyDescent="0.25">
      <c r="A153" s="13">
        <v>283</v>
      </c>
      <c r="B153" s="105" t="s">
        <v>21</v>
      </c>
      <c r="C153" s="105"/>
      <c r="D153" s="13">
        <v>200</v>
      </c>
      <c r="E153" s="14"/>
      <c r="F153" s="14"/>
      <c r="G153" s="12">
        <v>9.98</v>
      </c>
      <c r="H153" s="15">
        <v>39.9</v>
      </c>
    </row>
    <row r="154" spans="1:8" ht="15.75" x14ac:dyDescent="0.25">
      <c r="A154" s="12">
        <v>420.02</v>
      </c>
      <c r="B154" s="105" t="s">
        <v>17</v>
      </c>
      <c r="C154" s="105"/>
      <c r="D154" s="13">
        <v>40</v>
      </c>
      <c r="E154" s="15">
        <v>3.2</v>
      </c>
      <c r="F154" s="15">
        <v>0.4</v>
      </c>
      <c r="G154" s="13">
        <v>22</v>
      </c>
      <c r="H154" s="13">
        <v>104</v>
      </c>
    </row>
    <row r="155" spans="1:8" ht="15.75" x14ac:dyDescent="0.25">
      <c r="A155" s="13">
        <v>401</v>
      </c>
      <c r="B155" s="105" t="s">
        <v>38</v>
      </c>
      <c r="C155" s="105"/>
      <c r="D155" s="13">
        <v>10</v>
      </c>
      <c r="E155" s="12">
        <v>0.08</v>
      </c>
      <c r="F155" s="12">
        <v>7.25</v>
      </c>
      <c r="G155" s="12">
        <v>0.13</v>
      </c>
      <c r="H155" s="15">
        <v>66.099999999999994</v>
      </c>
    </row>
    <row r="156" spans="1:8" ht="15.75" x14ac:dyDescent="0.25">
      <c r="A156" s="12">
        <v>27.01</v>
      </c>
      <c r="B156" s="105" t="s">
        <v>48</v>
      </c>
      <c r="C156" s="105"/>
      <c r="D156" s="13">
        <v>10</v>
      </c>
      <c r="E156" s="12">
        <v>2.63</v>
      </c>
      <c r="F156" s="12">
        <v>2.66</v>
      </c>
      <c r="G156" s="14"/>
      <c r="H156" s="13">
        <v>35</v>
      </c>
    </row>
    <row r="157" spans="1:8" ht="15.75" customHeight="1" x14ac:dyDescent="0.25">
      <c r="A157" s="12">
        <v>476.01</v>
      </c>
      <c r="B157" s="121" t="s">
        <v>26</v>
      </c>
      <c r="C157" s="122"/>
      <c r="D157" s="13">
        <v>100</v>
      </c>
      <c r="E157" s="15">
        <v>3.2</v>
      </c>
      <c r="F157" s="15">
        <v>3.2</v>
      </c>
      <c r="G157" s="15">
        <v>4.5</v>
      </c>
      <c r="H157" s="13">
        <v>62</v>
      </c>
    </row>
    <row r="158" spans="1:8" ht="15.75" x14ac:dyDescent="0.25">
      <c r="A158" s="114" t="s">
        <v>33</v>
      </c>
      <c r="B158" s="115"/>
      <c r="C158" s="116"/>
      <c r="D158" s="65">
        <f>D151+D153+D154+D155+D156+D157+155</f>
        <v>575</v>
      </c>
      <c r="E158" s="65">
        <f>SUM(E151:E157)</f>
        <v>14.870000000000001</v>
      </c>
      <c r="F158" s="65">
        <f t="shared" ref="F158:H158" si="3">SUM(F151:F157)</f>
        <v>22.990000000000002</v>
      </c>
      <c r="G158" s="65">
        <f t="shared" si="3"/>
        <v>69.44</v>
      </c>
      <c r="H158" s="65">
        <f t="shared" si="3"/>
        <v>563.91</v>
      </c>
    </row>
    <row r="159" spans="1:8" ht="15.75" x14ac:dyDescent="0.25">
      <c r="A159" s="38" t="s">
        <v>65</v>
      </c>
      <c r="B159" s="39"/>
      <c r="C159" s="39"/>
      <c r="D159" s="49">
        <f>D20+D35+D50+D66+D81+D97+D112+D127+D142+D158</f>
        <v>6366.75</v>
      </c>
      <c r="E159" s="18">
        <f>E20+E35+E50+E66+E81+E97+E112+E127+E142+E158</f>
        <v>271.15249999999997</v>
      </c>
      <c r="F159" s="18">
        <f>F20+F35+F50+F66+F81+F97+F112+F127+F142+F158</f>
        <v>339.35750000000002</v>
      </c>
      <c r="G159" s="18">
        <f>G20+G35+G50+G66+G81+G97+G112+G127+G142+G158</f>
        <v>1654.2425000000003</v>
      </c>
      <c r="H159" s="18">
        <f>H20+H35+H50+H66+H81+H97+H112+H127+H142+H158</f>
        <v>7192.119999999999</v>
      </c>
    </row>
    <row r="160" spans="1:8" ht="15.75" x14ac:dyDescent="0.25">
      <c r="A160" s="38" t="s">
        <v>118</v>
      </c>
      <c r="B160" s="39"/>
      <c r="C160" s="39"/>
      <c r="D160" s="49">
        <f>D159/10</f>
        <v>636.67499999999995</v>
      </c>
      <c r="E160" s="49">
        <f t="shared" ref="E160:H160" si="4">E159/10</f>
        <v>27.115249999999996</v>
      </c>
      <c r="F160" s="49">
        <f t="shared" si="4"/>
        <v>33.935749999999999</v>
      </c>
      <c r="G160" s="49">
        <f t="shared" si="4"/>
        <v>165.42425000000003</v>
      </c>
      <c r="H160" s="49">
        <f t="shared" si="4"/>
        <v>719.21199999999988</v>
      </c>
    </row>
  </sheetData>
  <mergeCells count="165">
    <mergeCell ref="B157:C157"/>
    <mergeCell ref="A158:C158"/>
    <mergeCell ref="B149:C149"/>
    <mergeCell ref="A150:H150"/>
    <mergeCell ref="B152:C152"/>
    <mergeCell ref="B153:C153"/>
    <mergeCell ref="B154:C154"/>
    <mergeCell ref="B155:C155"/>
    <mergeCell ref="B151:C151"/>
    <mergeCell ref="A144:H144"/>
    <mergeCell ref="F145:H145"/>
    <mergeCell ref="D146:E146"/>
    <mergeCell ref="A147:A148"/>
    <mergeCell ref="B147:C148"/>
    <mergeCell ref="D147:D148"/>
    <mergeCell ref="E147:G147"/>
    <mergeCell ref="H147:H148"/>
    <mergeCell ref="B156:C156"/>
    <mergeCell ref="B141:C141"/>
    <mergeCell ref="B136:C136"/>
    <mergeCell ref="B134:C134"/>
    <mergeCell ref="A135:H135"/>
    <mergeCell ref="B137:C137"/>
    <mergeCell ref="B138:C138"/>
    <mergeCell ref="B139:C139"/>
    <mergeCell ref="B140:C140"/>
    <mergeCell ref="B126:C126"/>
    <mergeCell ref="A129:H129"/>
    <mergeCell ref="F130:H130"/>
    <mergeCell ref="D131:E131"/>
    <mergeCell ref="A132:A133"/>
    <mergeCell ref="B132:C133"/>
    <mergeCell ref="D132:D133"/>
    <mergeCell ref="E132:G132"/>
    <mergeCell ref="H132:H133"/>
    <mergeCell ref="B125:C125"/>
    <mergeCell ref="B119:C119"/>
    <mergeCell ref="A120:H120"/>
    <mergeCell ref="B122:C122"/>
    <mergeCell ref="B123:C123"/>
    <mergeCell ref="B124:C124"/>
    <mergeCell ref="B110:C110"/>
    <mergeCell ref="A99:H99"/>
    <mergeCell ref="F100:H100"/>
    <mergeCell ref="D101:E101"/>
    <mergeCell ref="A102:A103"/>
    <mergeCell ref="B102:C103"/>
    <mergeCell ref="D102:D103"/>
    <mergeCell ref="E102:G102"/>
    <mergeCell ref="H102:H103"/>
    <mergeCell ref="F115:H115"/>
    <mergeCell ref="D116:E116"/>
    <mergeCell ref="A117:A118"/>
    <mergeCell ref="B117:C118"/>
    <mergeCell ref="D117:D118"/>
    <mergeCell ref="E117:G117"/>
    <mergeCell ref="H117:H118"/>
    <mergeCell ref="A114:H114"/>
    <mergeCell ref="B121:C121"/>
    <mergeCell ref="B96:C96"/>
    <mergeCell ref="B90:C90"/>
    <mergeCell ref="B104:C104"/>
    <mergeCell ref="A105:H105"/>
    <mergeCell ref="B107:C107"/>
    <mergeCell ref="B108:C108"/>
    <mergeCell ref="B109:C109"/>
    <mergeCell ref="B94:C94"/>
    <mergeCell ref="B111:C111"/>
    <mergeCell ref="B106:C106"/>
    <mergeCell ref="F84:H84"/>
    <mergeCell ref="D85:E85"/>
    <mergeCell ref="A86:A87"/>
    <mergeCell ref="B86:C87"/>
    <mergeCell ref="D86:D87"/>
    <mergeCell ref="E86:G86"/>
    <mergeCell ref="H86:H87"/>
    <mergeCell ref="B80:C80"/>
    <mergeCell ref="B95:C95"/>
    <mergeCell ref="B75:C75"/>
    <mergeCell ref="B88:C88"/>
    <mergeCell ref="A89:H89"/>
    <mergeCell ref="B91:C91"/>
    <mergeCell ref="B92:C92"/>
    <mergeCell ref="B93:C93"/>
    <mergeCell ref="B65:C65"/>
    <mergeCell ref="B59:C59"/>
    <mergeCell ref="B73:C73"/>
    <mergeCell ref="A74:H74"/>
    <mergeCell ref="B76:C76"/>
    <mergeCell ref="B77:C77"/>
    <mergeCell ref="B78:C78"/>
    <mergeCell ref="B79:C79"/>
    <mergeCell ref="A68:H68"/>
    <mergeCell ref="F69:H69"/>
    <mergeCell ref="D70:E70"/>
    <mergeCell ref="A71:A72"/>
    <mergeCell ref="B71:C72"/>
    <mergeCell ref="D71:D72"/>
    <mergeCell ref="E71:G71"/>
    <mergeCell ref="H71:H72"/>
    <mergeCell ref="B64:C64"/>
    <mergeCell ref="A83:H83"/>
    <mergeCell ref="A50:C50"/>
    <mergeCell ref="B44:C44"/>
    <mergeCell ref="B57:C57"/>
    <mergeCell ref="A58:H58"/>
    <mergeCell ref="B60:C60"/>
    <mergeCell ref="B62:C62"/>
    <mergeCell ref="B63:C63"/>
    <mergeCell ref="A52:H52"/>
    <mergeCell ref="F53:H53"/>
    <mergeCell ref="D54:E54"/>
    <mergeCell ref="A55:A56"/>
    <mergeCell ref="B55:C56"/>
    <mergeCell ref="D55:D56"/>
    <mergeCell ref="E55:G55"/>
    <mergeCell ref="H55:H56"/>
    <mergeCell ref="B61:C61"/>
    <mergeCell ref="B48:C48"/>
    <mergeCell ref="F23:H23"/>
    <mergeCell ref="D24:E24"/>
    <mergeCell ref="A25:A26"/>
    <mergeCell ref="B25:C26"/>
    <mergeCell ref="D25:D26"/>
    <mergeCell ref="E25:G25"/>
    <mergeCell ref="H25:H26"/>
    <mergeCell ref="B49:C49"/>
    <mergeCell ref="A6:H7"/>
    <mergeCell ref="F8:H8"/>
    <mergeCell ref="D9:E9"/>
    <mergeCell ref="A10:A11"/>
    <mergeCell ref="B10:C11"/>
    <mergeCell ref="D10:D11"/>
    <mergeCell ref="E10:G10"/>
    <mergeCell ref="H10:H11"/>
    <mergeCell ref="F38:H38"/>
    <mergeCell ref="B42:C42"/>
    <mergeCell ref="A43:H43"/>
    <mergeCell ref="B45:C45"/>
    <mergeCell ref="B46:C46"/>
    <mergeCell ref="B47:C47"/>
    <mergeCell ref="A22:H22"/>
    <mergeCell ref="B19:C19"/>
    <mergeCell ref="B12:C12"/>
    <mergeCell ref="A13:H13"/>
    <mergeCell ref="B15:C15"/>
    <mergeCell ref="B16:C16"/>
    <mergeCell ref="B17:C17"/>
    <mergeCell ref="B18:C18"/>
    <mergeCell ref="D39:E39"/>
    <mergeCell ref="A40:A41"/>
    <mergeCell ref="B40:C41"/>
    <mergeCell ref="D40:D41"/>
    <mergeCell ref="E40:G40"/>
    <mergeCell ref="H40:H41"/>
    <mergeCell ref="B14:C14"/>
    <mergeCell ref="A37:H37"/>
    <mergeCell ref="B34:C34"/>
    <mergeCell ref="B31:C31"/>
    <mergeCell ref="B27:C27"/>
    <mergeCell ref="A28:H28"/>
    <mergeCell ref="B29:C29"/>
    <mergeCell ref="B30:C30"/>
    <mergeCell ref="B32:C32"/>
    <mergeCell ref="B33:C3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4" manualBreakCount="4">
    <brk id="35" max="7" man="1"/>
    <brk id="67" max="7" man="1"/>
    <brk id="98" max="7" man="1"/>
    <brk id="128" max="7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1"/>
  <sheetViews>
    <sheetView topLeftCell="A214" workbookViewId="0">
      <selection activeCell="A94" sqref="A94:H94"/>
    </sheetView>
  </sheetViews>
  <sheetFormatPr defaultRowHeight="15" x14ac:dyDescent="0.25"/>
  <cols>
    <col min="1" max="1" width="16.85546875" customWidth="1"/>
    <col min="3" max="3" width="33.42578125" customWidth="1"/>
    <col min="4" max="4" width="11.28515625" customWidth="1"/>
    <col min="8" max="8" width="15.85546875" customWidth="1"/>
  </cols>
  <sheetData>
    <row r="4" spans="1:8" x14ac:dyDescent="0.25">
      <c r="G4" s="89"/>
      <c r="H4" s="89"/>
    </row>
    <row r="6" spans="1:8" x14ac:dyDescent="0.25">
      <c r="A6" s="90" t="s">
        <v>101</v>
      </c>
      <c r="B6" s="89"/>
      <c r="C6" s="89"/>
      <c r="D6" s="89"/>
      <c r="E6" s="89"/>
      <c r="F6" s="89"/>
      <c r="G6" s="89"/>
      <c r="H6" s="89"/>
    </row>
    <row r="7" spans="1:8" x14ac:dyDescent="0.25">
      <c r="A7" s="89"/>
      <c r="B7" s="89"/>
      <c r="C7" s="89"/>
      <c r="D7" s="89"/>
      <c r="E7" s="89"/>
      <c r="F7" s="89"/>
      <c r="G7" s="89"/>
      <c r="H7" s="89"/>
    </row>
    <row r="8" spans="1:8" x14ac:dyDescent="0.25">
      <c r="A8" s="1" t="s">
        <v>0</v>
      </c>
      <c r="B8" s="2"/>
      <c r="C8" s="2"/>
      <c r="D8" s="2"/>
      <c r="E8" s="3" t="s">
        <v>1</v>
      </c>
      <c r="F8" s="91" t="s">
        <v>2</v>
      </c>
      <c r="G8" s="92"/>
      <c r="H8" s="92"/>
    </row>
    <row r="9" spans="1:8" x14ac:dyDescent="0.25">
      <c r="A9" s="2"/>
      <c r="B9" s="2"/>
      <c r="C9" s="2"/>
      <c r="D9" s="93" t="s">
        <v>3</v>
      </c>
      <c r="E9" s="93"/>
      <c r="F9" s="4" t="s">
        <v>4</v>
      </c>
      <c r="G9" s="2"/>
      <c r="H9" s="2"/>
    </row>
    <row r="10" spans="1:8" ht="15.75" x14ac:dyDescent="0.25">
      <c r="A10" s="94" t="s">
        <v>5</v>
      </c>
      <c r="B10" s="94" t="s">
        <v>6</v>
      </c>
      <c r="C10" s="94"/>
      <c r="D10" s="94" t="s">
        <v>7</v>
      </c>
      <c r="E10" s="98" t="s">
        <v>8</v>
      </c>
      <c r="F10" s="98"/>
      <c r="G10" s="98"/>
      <c r="H10" s="94" t="s">
        <v>9</v>
      </c>
    </row>
    <row r="11" spans="1:8" ht="15.75" x14ac:dyDescent="0.25">
      <c r="A11" s="95"/>
      <c r="B11" s="96"/>
      <c r="C11" s="97"/>
      <c r="D11" s="95"/>
      <c r="E11" s="8" t="s">
        <v>10</v>
      </c>
      <c r="F11" s="8" t="s">
        <v>11</v>
      </c>
      <c r="G11" s="8" t="s">
        <v>12</v>
      </c>
      <c r="H11" s="95"/>
    </row>
    <row r="12" spans="1:8" ht="15.75" x14ac:dyDescent="0.25">
      <c r="A12" s="9">
        <v>1</v>
      </c>
      <c r="B12" s="83">
        <v>2</v>
      </c>
      <c r="C12" s="83"/>
      <c r="D12" s="9">
        <v>3</v>
      </c>
      <c r="E12" s="9">
        <v>4</v>
      </c>
      <c r="F12" s="9">
        <v>5</v>
      </c>
      <c r="G12" s="9">
        <v>6</v>
      </c>
      <c r="H12" s="9">
        <v>7</v>
      </c>
    </row>
    <row r="13" spans="1:8" ht="15.75" x14ac:dyDescent="0.25">
      <c r="A13" s="84" t="s">
        <v>13</v>
      </c>
      <c r="B13" s="84"/>
      <c r="C13" s="84"/>
      <c r="D13" s="84"/>
      <c r="E13" s="84"/>
      <c r="F13" s="84"/>
      <c r="G13" s="84"/>
      <c r="H13" s="84"/>
    </row>
    <row r="14" spans="1:8" ht="15" customHeight="1" x14ac:dyDescent="0.25">
      <c r="A14" s="10" t="s">
        <v>99</v>
      </c>
      <c r="B14" s="86" t="s">
        <v>100</v>
      </c>
      <c r="C14" s="86"/>
      <c r="D14" s="11">
        <v>90</v>
      </c>
      <c r="E14" s="10">
        <v>9</v>
      </c>
      <c r="F14" s="10">
        <v>4</v>
      </c>
      <c r="G14" s="10">
        <v>9</v>
      </c>
      <c r="H14" s="10">
        <v>108</v>
      </c>
    </row>
    <row r="15" spans="1:8" ht="15" customHeight="1" x14ac:dyDescent="0.25">
      <c r="A15" s="12">
        <v>610.03</v>
      </c>
      <c r="B15" s="87" t="s">
        <v>15</v>
      </c>
      <c r="C15" s="88"/>
      <c r="D15" s="13">
        <v>200</v>
      </c>
      <c r="E15" s="12">
        <v>5.05</v>
      </c>
      <c r="F15" s="12">
        <v>8.75</v>
      </c>
      <c r="G15" s="12">
        <v>51.94</v>
      </c>
      <c r="H15" s="12">
        <v>306.5</v>
      </c>
    </row>
    <row r="16" spans="1:8" ht="15" customHeight="1" x14ac:dyDescent="0.25">
      <c r="A16" s="12">
        <v>282.11</v>
      </c>
      <c r="B16" s="87" t="s">
        <v>16</v>
      </c>
      <c r="C16" s="88"/>
      <c r="D16" s="13">
        <v>200</v>
      </c>
      <c r="E16" s="14"/>
      <c r="F16" s="14"/>
      <c r="G16" s="15">
        <v>9.6999999999999993</v>
      </c>
      <c r="H16" s="13">
        <v>39</v>
      </c>
    </row>
    <row r="17" spans="1:8" ht="15" customHeight="1" x14ac:dyDescent="0.25">
      <c r="A17" s="10">
        <v>27.01</v>
      </c>
      <c r="B17" s="112" t="s">
        <v>48</v>
      </c>
      <c r="C17" s="113"/>
      <c r="D17" s="16">
        <v>10</v>
      </c>
      <c r="E17" s="10">
        <v>2.63</v>
      </c>
      <c r="F17" s="10">
        <v>2.66</v>
      </c>
      <c r="G17" s="11"/>
      <c r="H17" s="16">
        <v>35</v>
      </c>
    </row>
    <row r="18" spans="1:8" ht="15" customHeight="1" x14ac:dyDescent="0.25">
      <c r="A18" s="12">
        <v>420.06</v>
      </c>
      <c r="B18" s="87" t="s">
        <v>17</v>
      </c>
      <c r="C18" s="88"/>
      <c r="D18" s="13">
        <v>50</v>
      </c>
      <c r="E18" s="13">
        <v>4</v>
      </c>
      <c r="F18" s="15">
        <v>0.5</v>
      </c>
      <c r="G18" s="15">
        <v>27.5</v>
      </c>
      <c r="H18" s="13">
        <v>130</v>
      </c>
    </row>
    <row r="19" spans="1:8" ht="15" customHeight="1" x14ac:dyDescent="0.25">
      <c r="A19" s="26" t="s">
        <v>18</v>
      </c>
      <c r="B19" s="27"/>
      <c r="C19" s="27"/>
      <c r="D19" s="66">
        <f>SUM(D14:D18)</f>
        <v>550</v>
      </c>
      <c r="E19" s="12">
        <f>SUM(E14:E18)</f>
        <v>20.68</v>
      </c>
      <c r="F19" s="12">
        <f>SUM(F14:F18)</f>
        <v>15.91</v>
      </c>
      <c r="G19" s="12">
        <f>SUM(G14:G18)</f>
        <v>98.14</v>
      </c>
      <c r="H19" s="12">
        <f>SUM(H14:H18)</f>
        <v>618.5</v>
      </c>
    </row>
    <row r="20" spans="1:8" ht="15" customHeight="1" x14ac:dyDescent="0.25">
      <c r="A20" s="123" t="s">
        <v>73</v>
      </c>
      <c r="B20" s="124"/>
      <c r="C20" s="124"/>
      <c r="D20" s="124"/>
      <c r="E20" s="124"/>
      <c r="F20" s="124"/>
      <c r="G20" s="124"/>
      <c r="H20" s="125"/>
    </row>
    <row r="21" spans="1:8" ht="15" customHeight="1" x14ac:dyDescent="0.25">
      <c r="A21" s="51">
        <v>3</v>
      </c>
      <c r="B21" s="85" t="s">
        <v>121</v>
      </c>
      <c r="C21" s="85"/>
      <c r="D21" s="51">
        <v>80</v>
      </c>
      <c r="E21" s="51">
        <v>1.5</v>
      </c>
      <c r="F21" s="51">
        <v>3.6</v>
      </c>
      <c r="G21" s="51">
        <v>7.4</v>
      </c>
      <c r="H21" s="51">
        <v>67</v>
      </c>
    </row>
    <row r="22" spans="1:8" ht="15" customHeight="1" x14ac:dyDescent="0.25">
      <c r="A22" s="34">
        <v>53.42</v>
      </c>
      <c r="B22" s="126" t="s">
        <v>74</v>
      </c>
      <c r="C22" s="127"/>
      <c r="D22" s="45" t="s">
        <v>96</v>
      </c>
      <c r="E22" s="34">
        <v>2.1</v>
      </c>
      <c r="F22" s="34">
        <v>6.07</v>
      </c>
      <c r="G22" s="34">
        <v>9.1999999999999993</v>
      </c>
      <c r="H22" s="34">
        <v>100.91</v>
      </c>
    </row>
    <row r="23" spans="1:8" ht="15" customHeight="1" x14ac:dyDescent="0.25">
      <c r="A23" s="12">
        <v>233.23</v>
      </c>
      <c r="B23" s="87" t="s">
        <v>76</v>
      </c>
      <c r="C23" s="88"/>
      <c r="D23" s="14" t="s">
        <v>77</v>
      </c>
      <c r="E23" s="12">
        <v>19.829999999999998</v>
      </c>
      <c r="F23" s="12">
        <v>17.989999999999998</v>
      </c>
      <c r="G23" s="12">
        <v>2.93</v>
      </c>
      <c r="H23" s="12">
        <v>251.97</v>
      </c>
    </row>
    <row r="24" spans="1:8" ht="15" customHeight="1" x14ac:dyDescent="0.25">
      <c r="A24" s="12">
        <v>211.05</v>
      </c>
      <c r="B24" s="87" t="s">
        <v>19</v>
      </c>
      <c r="C24" s="88"/>
      <c r="D24" s="14" t="s">
        <v>71</v>
      </c>
      <c r="E24" s="12">
        <v>7.76</v>
      </c>
      <c r="F24" s="12">
        <v>4.3099999999999996</v>
      </c>
      <c r="G24" s="12">
        <v>49.49</v>
      </c>
      <c r="H24" s="15">
        <v>280.60000000000002</v>
      </c>
    </row>
    <row r="25" spans="1:8" ht="15" customHeight="1" x14ac:dyDescent="0.25">
      <c r="A25" s="13">
        <v>283</v>
      </c>
      <c r="B25" s="87" t="s">
        <v>21</v>
      </c>
      <c r="C25" s="88"/>
      <c r="D25" s="13">
        <v>200</v>
      </c>
      <c r="E25" s="14"/>
      <c r="F25" s="14"/>
      <c r="G25" s="12">
        <v>9.98</v>
      </c>
      <c r="H25" s="15">
        <v>39.9</v>
      </c>
    </row>
    <row r="26" spans="1:8" ht="15" customHeight="1" x14ac:dyDescent="0.25">
      <c r="A26" s="12">
        <v>420.02</v>
      </c>
      <c r="B26" s="87" t="s">
        <v>17</v>
      </c>
      <c r="C26" s="88"/>
      <c r="D26" s="13">
        <v>40</v>
      </c>
      <c r="E26" s="15">
        <v>3.2</v>
      </c>
      <c r="F26" s="15">
        <v>0.4</v>
      </c>
      <c r="G26" s="13">
        <v>22</v>
      </c>
      <c r="H26" s="13">
        <v>104</v>
      </c>
    </row>
    <row r="27" spans="1:8" ht="15" customHeight="1" x14ac:dyDescent="0.25">
      <c r="A27" s="12">
        <v>421.11</v>
      </c>
      <c r="B27" s="121" t="s">
        <v>78</v>
      </c>
      <c r="C27" s="122"/>
      <c r="D27" s="13">
        <v>40</v>
      </c>
      <c r="E27" s="15">
        <v>3.2</v>
      </c>
      <c r="F27" s="15">
        <v>0.4</v>
      </c>
      <c r="G27" s="15">
        <v>18.399999999999999</v>
      </c>
      <c r="H27" s="13">
        <v>88</v>
      </c>
    </row>
    <row r="28" spans="1:8" ht="15.75" x14ac:dyDescent="0.25">
      <c r="A28" s="107" t="s">
        <v>79</v>
      </c>
      <c r="B28" s="108"/>
      <c r="C28" s="109"/>
      <c r="D28" s="49">
        <f>262.5+90+206+D25+D26+D27</f>
        <v>838.5</v>
      </c>
      <c r="E28" s="18">
        <f>SUM(E21:E27)</f>
        <v>37.590000000000003</v>
      </c>
      <c r="F28" s="18">
        <f t="shared" ref="F28:H28" si="0">SUM(F21:F27)</f>
        <v>32.769999999999996</v>
      </c>
      <c r="G28" s="18">
        <f t="shared" si="0"/>
        <v>119.4</v>
      </c>
      <c r="H28" s="18">
        <f t="shared" si="0"/>
        <v>932.38</v>
      </c>
    </row>
    <row r="29" spans="1:8" ht="15.75" x14ac:dyDescent="0.25">
      <c r="A29" s="107" t="s">
        <v>80</v>
      </c>
      <c r="B29" s="108"/>
      <c r="C29" s="109"/>
      <c r="D29" s="49">
        <f>D19+D28</f>
        <v>1388.5</v>
      </c>
      <c r="E29" s="18">
        <f>E19+E28</f>
        <v>58.27</v>
      </c>
      <c r="F29" s="18">
        <f>F19+F28</f>
        <v>48.679999999999993</v>
      </c>
      <c r="G29" s="18">
        <f>G19+G28</f>
        <v>217.54000000000002</v>
      </c>
      <c r="H29" s="18">
        <f>H19+H28</f>
        <v>1550.88</v>
      </c>
    </row>
    <row r="30" spans="1:8" ht="15.75" x14ac:dyDescent="0.25">
      <c r="A30" s="19"/>
      <c r="B30" s="20"/>
      <c r="C30" s="20"/>
      <c r="D30" s="20"/>
      <c r="E30" s="20"/>
      <c r="F30" s="20"/>
      <c r="G30" s="20"/>
      <c r="H30" s="20"/>
    </row>
    <row r="31" spans="1:8" ht="15.75" x14ac:dyDescent="0.25">
      <c r="A31" s="99" t="s">
        <v>22</v>
      </c>
      <c r="B31" s="99"/>
      <c r="C31" s="99"/>
      <c r="D31" s="99"/>
      <c r="E31" s="99"/>
      <c r="F31" s="99"/>
      <c r="G31" s="99"/>
      <c r="H31" s="99"/>
    </row>
    <row r="32" spans="1:8" ht="15.75" x14ac:dyDescent="0.25">
      <c r="A32" s="21" t="s">
        <v>0</v>
      </c>
      <c r="B32" s="20"/>
      <c r="C32" s="20"/>
      <c r="D32" s="20"/>
      <c r="E32" s="22" t="s">
        <v>1</v>
      </c>
      <c r="F32" s="100" t="s">
        <v>23</v>
      </c>
      <c r="G32" s="101"/>
      <c r="H32" s="101"/>
    </row>
    <row r="33" spans="1:8" ht="15.75" x14ac:dyDescent="0.25">
      <c r="A33" s="20"/>
      <c r="B33" s="20"/>
      <c r="C33" s="20"/>
      <c r="D33" s="102" t="s">
        <v>3</v>
      </c>
      <c r="E33" s="102"/>
      <c r="F33" s="23" t="s">
        <v>4</v>
      </c>
      <c r="G33" s="20"/>
      <c r="H33" s="20"/>
    </row>
    <row r="34" spans="1:8" ht="15.75" x14ac:dyDescent="0.25">
      <c r="A34" s="94" t="s">
        <v>5</v>
      </c>
      <c r="B34" s="94" t="s">
        <v>6</v>
      </c>
      <c r="C34" s="94"/>
      <c r="D34" s="94" t="s">
        <v>7</v>
      </c>
      <c r="E34" s="98" t="s">
        <v>8</v>
      </c>
      <c r="F34" s="98"/>
      <c r="G34" s="98"/>
      <c r="H34" s="94" t="s">
        <v>9</v>
      </c>
    </row>
    <row r="35" spans="1:8" ht="15.75" x14ac:dyDescent="0.25">
      <c r="A35" s="95"/>
      <c r="B35" s="96"/>
      <c r="C35" s="97"/>
      <c r="D35" s="95"/>
      <c r="E35" s="8" t="s">
        <v>10</v>
      </c>
      <c r="F35" s="8" t="s">
        <v>11</v>
      </c>
      <c r="G35" s="8" t="s">
        <v>12</v>
      </c>
      <c r="H35" s="95"/>
    </row>
    <row r="36" spans="1:8" ht="15.75" x14ac:dyDescent="0.25">
      <c r="A36" s="9">
        <v>1</v>
      </c>
      <c r="B36" s="83">
        <v>2</v>
      </c>
      <c r="C36" s="83"/>
      <c r="D36" s="9">
        <v>3</v>
      </c>
      <c r="E36" s="9">
        <v>4</v>
      </c>
      <c r="F36" s="9">
        <v>5</v>
      </c>
      <c r="G36" s="9">
        <v>6</v>
      </c>
      <c r="H36" s="9">
        <v>7</v>
      </c>
    </row>
    <row r="37" spans="1:8" ht="15.75" x14ac:dyDescent="0.25">
      <c r="A37" s="84" t="s">
        <v>13</v>
      </c>
      <c r="B37" s="84"/>
      <c r="C37" s="84"/>
      <c r="D37" s="84"/>
      <c r="E37" s="84"/>
      <c r="F37" s="84"/>
      <c r="G37" s="84"/>
      <c r="H37" s="84"/>
    </row>
    <row r="38" spans="1:8" ht="15.75" x14ac:dyDescent="0.25">
      <c r="A38" s="12">
        <v>649.09</v>
      </c>
      <c r="B38" s="105" t="s">
        <v>24</v>
      </c>
      <c r="C38" s="105"/>
      <c r="D38" s="13">
        <v>30</v>
      </c>
      <c r="E38" s="12">
        <v>0.42</v>
      </c>
      <c r="F38" s="12">
        <v>1.83</v>
      </c>
      <c r="G38" s="12">
        <v>2.25</v>
      </c>
      <c r="H38" s="12">
        <v>27.59</v>
      </c>
    </row>
    <row r="39" spans="1:8" ht="15.75" x14ac:dyDescent="0.25">
      <c r="A39" s="12">
        <v>78.03</v>
      </c>
      <c r="B39" s="105" t="s">
        <v>25</v>
      </c>
      <c r="C39" s="105"/>
      <c r="D39" s="13">
        <v>200</v>
      </c>
      <c r="E39" s="14">
        <v>24.95</v>
      </c>
      <c r="F39" s="14">
        <v>26.91</v>
      </c>
      <c r="G39" s="14">
        <v>3.28</v>
      </c>
      <c r="H39" s="14">
        <v>356.8</v>
      </c>
    </row>
    <row r="40" spans="1:8" ht="15" customHeight="1" x14ac:dyDescent="0.25">
      <c r="A40" s="16">
        <v>107</v>
      </c>
      <c r="B40" s="103" t="s">
        <v>61</v>
      </c>
      <c r="C40" s="104"/>
      <c r="D40" s="16">
        <v>200</v>
      </c>
      <c r="E40" s="10">
        <v>2.4</v>
      </c>
      <c r="F40" s="10">
        <v>0.1</v>
      </c>
      <c r="G40" s="10">
        <v>41.4</v>
      </c>
      <c r="H40" s="10">
        <v>171</v>
      </c>
    </row>
    <row r="41" spans="1:8" ht="15.75" x14ac:dyDescent="0.25">
      <c r="A41" s="12">
        <v>420.06</v>
      </c>
      <c r="B41" s="105" t="s">
        <v>17</v>
      </c>
      <c r="C41" s="105"/>
      <c r="D41" s="13">
        <v>50</v>
      </c>
      <c r="E41" s="13">
        <v>4</v>
      </c>
      <c r="F41" s="15">
        <v>0.5</v>
      </c>
      <c r="G41" s="15">
        <v>27.5</v>
      </c>
      <c r="H41" s="13">
        <v>130</v>
      </c>
    </row>
    <row r="42" spans="1:8" ht="15.75" x14ac:dyDescent="0.25">
      <c r="A42" s="12">
        <v>476.01</v>
      </c>
      <c r="B42" s="105" t="s">
        <v>26</v>
      </c>
      <c r="C42" s="105"/>
      <c r="D42" s="28">
        <v>100</v>
      </c>
      <c r="E42" s="15">
        <v>3.2</v>
      </c>
      <c r="F42" s="15">
        <v>3.2</v>
      </c>
      <c r="G42" s="15">
        <v>4.5</v>
      </c>
      <c r="H42" s="13">
        <v>62</v>
      </c>
    </row>
    <row r="43" spans="1:8" ht="15.75" x14ac:dyDescent="0.25">
      <c r="A43" s="29" t="s">
        <v>18</v>
      </c>
      <c r="B43" s="30"/>
      <c r="C43" s="30"/>
      <c r="D43" s="49">
        <f>D38+D39+D40+D41+D42</f>
        <v>580</v>
      </c>
      <c r="E43" s="31">
        <f>SUM(E38:E42)</f>
        <v>34.97</v>
      </c>
      <c r="F43" s="12">
        <f>SUM(F38:F42)</f>
        <v>32.540000000000006</v>
      </c>
      <c r="G43" s="12">
        <f>SUM(G38:G42)</f>
        <v>78.930000000000007</v>
      </c>
      <c r="H43" s="12">
        <f>SUM(H38:H42)</f>
        <v>747.39</v>
      </c>
    </row>
    <row r="44" spans="1:8" ht="15.75" x14ac:dyDescent="0.25">
      <c r="A44" s="84" t="s">
        <v>73</v>
      </c>
      <c r="B44" s="84"/>
      <c r="C44" s="84"/>
      <c r="D44" s="84"/>
      <c r="E44" s="84"/>
      <c r="F44" s="84"/>
      <c r="G44" s="84"/>
      <c r="H44" s="84"/>
    </row>
    <row r="45" spans="1:8" ht="15.75" x14ac:dyDescent="0.25">
      <c r="A45" s="12">
        <v>25.09</v>
      </c>
      <c r="B45" s="105" t="s">
        <v>81</v>
      </c>
      <c r="C45" s="105"/>
      <c r="D45" s="13">
        <v>60</v>
      </c>
      <c r="E45" s="32">
        <v>0.68</v>
      </c>
      <c r="F45" s="32">
        <v>3.11</v>
      </c>
      <c r="G45" s="32">
        <v>5.95</v>
      </c>
      <c r="H45" s="32">
        <v>54.96</v>
      </c>
    </row>
    <row r="46" spans="1:8" ht="15.75" x14ac:dyDescent="0.25">
      <c r="A46" s="12">
        <v>129.08000000000001</v>
      </c>
      <c r="B46" s="105" t="s">
        <v>27</v>
      </c>
      <c r="C46" s="105"/>
      <c r="D46" s="33" t="s">
        <v>97</v>
      </c>
      <c r="E46" s="44">
        <v>8.27</v>
      </c>
      <c r="F46" s="44">
        <v>0.16</v>
      </c>
      <c r="G46" s="44">
        <v>0.02</v>
      </c>
      <c r="H46" s="44">
        <v>0.02</v>
      </c>
    </row>
    <row r="47" spans="1:8" ht="15.75" x14ac:dyDescent="0.25">
      <c r="A47" s="12"/>
      <c r="B47" s="87" t="s">
        <v>67</v>
      </c>
      <c r="C47" s="88"/>
      <c r="D47" s="13">
        <v>44</v>
      </c>
      <c r="E47" s="34">
        <v>11</v>
      </c>
      <c r="F47" s="34">
        <v>8</v>
      </c>
      <c r="G47" s="34">
        <v>10</v>
      </c>
      <c r="H47" s="35">
        <v>160</v>
      </c>
    </row>
    <row r="48" spans="1:8" ht="15.75" x14ac:dyDescent="0.25">
      <c r="A48" s="12">
        <v>118.08</v>
      </c>
      <c r="B48" s="105" t="s">
        <v>82</v>
      </c>
      <c r="C48" s="105"/>
      <c r="D48" s="13">
        <v>200</v>
      </c>
      <c r="E48" s="14">
        <v>16.2</v>
      </c>
      <c r="F48" s="14">
        <v>19.05</v>
      </c>
      <c r="G48" s="14">
        <v>15.024999999999999</v>
      </c>
      <c r="H48" s="14">
        <v>297.25</v>
      </c>
    </row>
    <row r="49" spans="1:8" ht="15.75" x14ac:dyDescent="0.25">
      <c r="A49" s="12">
        <v>305.11</v>
      </c>
      <c r="B49" s="105" t="s">
        <v>83</v>
      </c>
      <c r="C49" s="105"/>
      <c r="D49" s="13">
        <v>200</v>
      </c>
      <c r="E49" s="14"/>
      <c r="F49" s="14"/>
      <c r="G49" s="15">
        <v>23.5</v>
      </c>
      <c r="H49" s="13">
        <v>95</v>
      </c>
    </row>
    <row r="50" spans="1:8" ht="15" customHeight="1" x14ac:dyDescent="0.25">
      <c r="A50" s="12">
        <v>420.02</v>
      </c>
      <c r="B50" s="87" t="s">
        <v>17</v>
      </c>
      <c r="C50" s="88"/>
      <c r="D50" s="13">
        <v>40</v>
      </c>
      <c r="E50" s="15">
        <v>3.2</v>
      </c>
      <c r="F50" s="15">
        <v>0.4</v>
      </c>
      <c r="G50" s="13">
        <v>22</v>
      </c>
      <c r="H50" s="13">
        <v>104</v>
      </c>
    </row>
    <row r="51" spans="1:8" ht="15.75" x14ac:dyDescent="0.25">
      <c r="A51" s="12">
        <v>421.11</v>
      </c>
      <c r="B51" s="105" t="s">
        <v>78</v>
      </c>
      <c r="C51" s="105"/>
      <c r="D51" s="13">
        <v>40</v>
      </c>
      <c r="E51" s="15">
        <v>3.2</v>
      </c>
      <c r="F51" s="15">
        <v>0.4</v>
      </c>
      <c r="G51" s="15">
        <v>18.399999999999999</v>
      </c>
      <c r="H51" s="13">
        <v>88</v>
      </c>
    </row>
    <row r="52" spans="1:8" ht="15.75" x14ac:dyDescent="0.25">
      <c r="A52" s="107" t="s">
        <v>79</v>
      </c>
      <c r="B52" s="108"/>
      <c r="C52" s="109"/>
      <c r="D52" s="49">
        <f>D45+265+D47+D48+D49+D50+D51</f>
        <v>849</v>
      </c>
      <c r="E52" s="18">
        <f>SUM(E45:E51)</f>
        <v>42.550000000000004</v>
      </c>
      <c r="F52" s="18">
        <f>SUM(F45:F51)</f>
        <v>31.119999999999997</v>
      </c>
      <c r="G52" s="18">
        <f>SUM(G45:G51)</f>
        <v>94.89500000000001</v>
      </c>
      <c r="H52" s="18">
        <f>SUM(H45:H51)</f>
        <v>799.23</v>
      </c>
    </row>
    <row r="53" spans="1:8" ht="15.75" x14ac:dyDescent="0.25">
      <c r="A53" s="107" t="s">
        <v>80</v>
      </c>
      <c r="B53" s="108"/>
      <c r="C53" s="109"/>
      <c r="D53" s="49">
        <f>D43+D52</f>
        <v>1429</v>
      </c>
      <c r="E53" s="18">
        <f>E43+E52</f>
        <v>77.52000000000001</v>
      </c>
      <c r="F53" s="18">
        <f>F43+F52</f>
        <v>63.660000000000004</v>
      </c>
      <c r="G53" s="18">
        <f>G43+G52</f>
        <v>173.82500000000002</v>
      </c>
      <c r="H53" s="18">
        <f>H43+H52</f>
        <v>1546.62</v>
      </c>
    </row>
    <row r="54" spans="1:8" ht="15.75" x14ac:dyDescent="0.25">
      <c r="A54" s="19"/>
      <c r="B54" s="20"/>
      <c r="C54" s="20"/>
      <c r="D54" s="36"/>
      <c r="E54" s="20"/>
      <c r="F54" s="20"/>
      <c r="G54" s="20"/>
      <c r="H54" s="20"/>
    </row>
    <row r="55" spans="1:8" ht="15.75" x14ac:dyDescent="0.25">
      <c r="A55" s="99" t="s">
        <v>29</v>
      </c>
      <c r="B55" s="99"/>
      <c r="C55" s="99"/>
      <c r="D55" s="99"/>
      <c r="E55" s="99"/>
      <c r="F55" s="99"/>
      <c r="G55" s="99"/>
      <c r="H55" s="99"/>
    </row>
    <row r="56" spans="1:8" ht="15.75" x14ac:dyDescent="0.25">
      <c r="A56" s="21" t="s">
        <v>0</v>
      </c>
      <c r="B56" s="20"/>
      <c r="C56" s="20"/>
      <c r="D56" s="20"/>
      <c r="E56" s="22" t="s">
        <v>1</v>
      </c>
      <c r="F56" s="100" t="s">
        <v>30</v>
      </c>
      <c r="G56" s="101"/>
      <c r="H56" s="101"/>
    </row>
    <row r="57" spans="1:8" ht="15.75" x14ac:dyDescent="0.25">
      <c r="A57" s="20"/>
      <c r="B57" s="20"/>
      <c r="C57" s="20"/>
      <c r="D57" s="102" t="s">
        <v>3</v>
      </c>
      <c r="E57" s="102"/>
      <c r="F57" s="23" t="s">
        <v>4</v>
      </c>
      <c r="G57" s="20"/>
      <c r="H57" s="20"/>
    </row>
    <row r="58" spans="1:8" ht="15.75" x14ac:dyDescent="0.25">
      <c r="A58" s="94" t="s">
        <v>5</v>
      </c>
      <c r="B58" s="94" t="s">
        <v>6</v>
      </c>
      <c r="C58" s="94"/>
      <c r="D58" s="94" t="s">
        <v>7</v>
      </c>
      <c r="E58" s="98" t="s">
        <v>8</v>
      </c>
      <c r="F58" s="98"/>
      <c r="G58" s="98"/>
      <c r="H58" s="94" t="s">
        <v>9</v>
      </c>
    </row>
    <row r="59" spans="1:8" ht="15.75" x14ac:dyDescent="0.25">
      <c r="A59" s="95"/>
      <c r="B59" s="96"/>
      <c r="C59" s="97"/>
      <c r="D59" s="95"/>
      <c r="E59" s="8" t="s">
        <v>10</v>
      </c>
      <c r="F59" s="8" t="s">
        <v>11</v>
      </c>
      <c r="G59" s="8" t="s">
        <v>12</v>
      </c>
      <c r="H59" s="95"/>
    </row>
    <row r="60" spans="1:8" ht="15.75" x14ac:dyDescent="0.25">
      <c r="A60" s="9">
        <v>1</v>
      </c>
      <c r="B60" s="83">
        <v>2</v>
      </c>
      <c r="C60" s="83"/>
      <c r="D60" s="9">
        <v>3</v>
      </c>
      <c r="E60" s="9">
        <v>4</v>
      </c>
      <c r="F60" s="9">
        <v>5</v>
      </c>
      <c r="G60" s="9">
        <v>6</v>
      </c>
      <c r="H60" s="9">
        <v>7</v>
      </c>
    </row>
    <row r="61" spans="1:8" ht="15.75" x14ac:dyDescent="0.25">
      <c r="A61" s="84" t="s">
        <v>13</v>
      </c>
      <c r="B61" s="84"/>
      <c r="C61" s="84"/>
      <c r="D61" s="84"/>
      <c r="E61" s="84"/>
      <c r="F61" s="84"/>
      <c r="G61" s="84"/>
      <c r="H61" s="84"/>
    </row>
    <row r="62" spans="1:8" ht="15.75" x14ac:dyDescent="0.25">
      <c r="A62" s="15">
        <v>445.3</v>
      </c>
      <c r="B62" s="105" t="s">
        <v>31</v>
      </c>
      <c r="C62" s="105"/>
      <c r="D62" s="14" t="s">
        <v>32</v>
      </c>
      <c r="E62" s="12">
        <v>9.9700000000000006</v>
      </c>
      <c r="F62" s="15">
        <v>11.9</v>
      </c>
      <c r="G62" s="12">
        <v>8.8699999999999992</v>
      </c>
      <c r="H62" s="12">
        <v>182.53</v>
      </c>
    </row>
    <row r="63" spans="1:8" ht="15" customHeight="1" x14ac:dyDescent="0.25">
      <c r="A63" s="12">
        <v>211.05</v>
      </c>
      <c r="B63" s="87" t="s">
        <v>19</v>
      </c>
      <c r="C63" s="88"/>
      <c r="D63" s="14" t="s">
        <v>71</v>
      </c>
      <c r="E63" s="12">
        <v>7.76</v>
      </c>
      <c r="F63" s="12">
        <v>4.3099999999999996</v>
      </c>
      <c r="G63" s="12">
        <v>49.49</v>
      </c>
      <c r="H63" s="15">
        <v>280.60000000000002</v>
      </c>
    </row>
    <row r="64" spans="1:8" ht="15.75" x14ac:dyDescent="0.25">
      <c r="A64" s="13">
        <v>283</v>
      </c>
      <c r="B64" s="105" t="s">
        <v>21</v>
      </c>
      <c r="C64" s="105"/>
      <c r="D64" s="13">
        <v>200</v>
      </c>
      <c r="E64" s="14"/>
      <c r="F64" s="14"/>
      <c r="G64" s="12">
        <v>9.98</v>
      </c>
      <c r="H64" s="15">
        <v>39.9</v>
      </c>
    </row>
    <row r="65" spans="1:8" ht="15.75" x14ac:dyDescent="0.25">
      <c r="A65" s="10"/>
      <c r="B65" s="86" t="s">
        <v>68</v>
      </c>
      <c r="C65" s="86"/>
      <c r="D65" s="16">
        <v>150</v>
      </c>
      <c r="E65" s="11">
        <v>0.75</v>
      </c>
      <c r="F65" s="11">
        <v>0.15</v>
      </c>
      <c r="G65" s="17">
        <v>15.15</v>
      </c>
      <c r="H65" s="16">
        <v>69</v>
      </c>
    </row>
    <row r="66" spans="1:8" ht="15.75" x14ac:dyDescent="0.25">
      <c r="A66" s="10">
        <v>27.01</v>
      </c>
      <c r="B66" s="112" t="s">
        <v>48</v>
      </c>
      <c r="C66" s="113"/>
      <c r="D66" s="16">
        <v>10</v>
      </c>
      <c r="E66" s="10">
        <v>2.63</v>
      </c>
      <c r="F66" s="10">
        <v>2.66</v>
      </c>
      <c r="G66" s="11"/>
      <c r="H66" s="16">
        <v>35</v>
      </c>
    </row>
    <row r="67" spans="1:8" ht="15.75" x14ac:dyDescent="0.25">
      <c r="A67" s="12">
        <v>420.06</v>
      </c>
      <c r="B67" s="105" t="s">
        <v>17</v>
      </c>
      <c r="C67" s="105"/>
      <c r="D67" s="13">
        <v>50</v>
      </c>
      <c r="E67" s="13">
        <v>4</v>
      </c>
      <c r="F67" s="15">
        <v>0.5</v>
      </c>
      <c r="G67" s="15">
        <v>27.5</v>
      </c>
      <c r="H67" s="13">
        <v>130</v>
      </c>
    </row>
    <row r="68" spans="1:8" ht="15.75" x14ac:dyDescent="0.25">
      <c r="A68" s="107" t="s">
        <v>33</v>
      </c>
      <c r="B68" s="108"/>
      <c r="C68" s="109"/>
      <c r="D68" s="49">
        <f>100+206+D64+D65+D66+D67</f>
        <v>716</v>
      </c>
      <c r="E68" s="18">
        <f>SUM(E62:E67)</f>
        <v>25.11</v>
      </c>
      <c r="F68" s="18">
        <f>SUM(F62:F67)</f>
        <v>19.52</v>
      </c>
      <c r="G68" s="18">
        <f>SUM(G62:G67)</f>
        <v>110.99000000000001</v>
      </c>
      <c r="H68" s="18">
        <f>SUM(H62:H67)</f>
        <v>737.03</v>
      </c>
    </row>
    <row r="69" spans="1:8" ht="15.75" x14ac:dyDescent="0.25">
      <c r="A69" s="84" t="s">
        <v>73</v>
      </c>
      <c r="B69" s="84"/>
      <c r="C69" s="84"/>
      <c r="D69" s="84"/>
      <c r="E69" s="84"/>
      <c r="F69" s="84"/>
      <c r="G69" s="84"/>
      <c r="H69" s="84"/>
    </row>
    <row r="70" spans="1:8" ht="15.75" x14ac:dyDescent="0.25">
      <c r="A70" s="52">
        <v>2.1</v>
      </c>
      <c r="B70" s="106" t="s">
        <v>109</v>
      </c>
      <c r="C70" s="106"/>
      <c r="D70" s="51">
        <v>80</v>
      </c>
      <c r="E70" s="50">
        <v>1.84</v>
      </c>
      <c r="F70" s="50">
        <v>4.0999999999999996</v>
      </c>
      <c r="G70" s="50">
        <v>9.34</v>
      </c>
      <c r="H70" s="51" t="s">
        <v>61</v>
      </c>
    </row>
    <row r="71" spans="1:8" ht="15.75" x14ac:dyDescent="0.25">
      <c r="A71" s="34">
        <v>450.13</v>
      </c>
      <c r="B71" s="117" t="s">
        <v>84</v>
      </c>
      <c r="C71" s="117"/>
      <c r="D71" s="47">
        <v>250</v>
      </c>
      <c r="E71" s="34">
        <v>1.72</v>
      </c>
      <c r="F71" s="34">
        <v>6.27</v>
      </c>
      <c r="G71" s="34">
        <v>11.83</v>
      </c>
      <c r="H71" s="34">
        <v>110.91</v>
      </c>
    </row>
    <row r="72" spans="1:8" ht="15.75" x14ac:dyDescent="0.25">
      <c r="A72" s="12">
        <v>80.55</v>
      </c>
      <c r="B72" s="105" t="s">
        <v>14</v>
      </c>
      <c r="C72" s="105"/>
      <c r="D72" s="14" t="s">
        <v>77</v>
      </c>
      <c r="E72" s="12">
        <v>9.15</v>
      </c>
      <c r="F72" s="12">
        <v>7.03</v>
      </c>
      <c r="G72" s="12">
        <v>1.96</v>
      </c>
      <c r="H72" s="12">
        <v>108.13</v>
      </c>
    </row>
    <row r="73" spans="1:8" ht="15" customHeight="1" x14ac:dyDescent="0.25">
      <c r="A73" s="12">
        <v>610.03</v>
      </c>
      <c r="B73" s="87" t="s">
        <v>15</v>
      </c>
      <c r="C73" s="88"/>
      <c r="D73" s="13">
        <v>200</v>
      </c>
      <c r="E73" s="12">
        <v>5.05</v>
      </c>
      <c r="F73" s="12">
        <v>8.75</v>
      </c>
      <c r="G73" s="12">
        <v>51.94</v>
      </c>
      <c r="H73" s="12">
        <v>306.5</v>
      </c>
    </row>
    <row r="74" spans="1:8" ht="15.75" x14ac:dyDescent="0.25">
      <c r="A74" s="13">
        <v>283</v>
      </c>
      <c r="B74" s="105" t="s">
        <v>21</v>
      </c>
      <c r="C74" s="105"/>
      <c r="D74" s="13">
        <v>200</v>
      </c>
      <c r="E74" s="14"/>
      <c r="F74" s="14"/>
      <c r="G74" s="12">
        <v>9.98</v>
      </c>
      <c r="H74" s="15">
        <v>39.9</v>
      </c>
    </row>
    <row r="75" spans="1:8" ht="15.75" x14ac:dyDescent="0.25">
      <c r="A75" s="12">
        <v>420.06</v>
      </c>
      <c r="B75" s="105" t="s">
        <v>17</v>
      </c>
      <c r="C75" s="105"/>
      <c r="D75" s="13">
        <v>50</v>
      </c>
      <c r="E75" s="13">
        <v>4</v>
      </c>
      <c r="F75" s="15">
        <v>0.5</v>
      </c>
      <c r="G75" s="15">
        <v>27.5</v>
      </c>
      <c r="H75" s="13">
        <v>130</v>
      </c>
    </row>
    <row r="76" spans="1:8" ht="15.75" x14ac:dyDescent="0.25">
      <c r="A76" s="12">
        <v>421.11</v>
      </c>
      <c r="B76" s="105" t="s">
        <v>78</v>
      </c>
      <c r="C76" s="105"/>
      <c r="D76" s="13">
        <v>40</v>
      </c>
      <c r="E76" s="15">
        <v>3.2</v>
      </c>
      <c r="F76" s="15">
        <v>0.4</v>
      </c>
      <c r="G76" s="15">
        <v>18.399999999999999</v>
      </c>
      <c r="H76" s="13">
        <v>88</v>
      </c>
    </row>
    <row r="77" spans="1:8" ht="15.75" x14ac:dyDescent="0.25">
      <c r="A77" s="107" t="s">
        <v>79</v>
      </c>
      <c r="B77" s="108"/>
      <c r="C77" s="109"/>
      <c r="D77" s="49">
        <f>D71+90+D73+D74+D75+D76</f>
        <v>830</v>
      </c>
      <c r="E77" s="18">
        <f>E70+E71+E72+E73+E74+E75+E76</f>
        <v>24.96</v>
      </c>
      <c r="F77" s="18">
        <f t="shared" ref="F77:G77" si="1">F70+F71+F72+F73+F74+F75+F76</f>
        <v>27.049999999999997</v>
      </c>
      <c r="G77" s="18">
        <f t="shared" si="1"/>
        <v>130.94999999999999</v>
      </c>
      <c r="H77" s="18">
        <f>SUM(H70:H76)</f>
        <v>783.43999999999994</v>
      </c>
    </row>
    <row r="78" spans="1:8" ht="15.75" x14ac:dyDescent="0.25">
      <c r="A78" s="107" t="s">
        <v>80</v>
      </c>
      <c r="B78" s="108"/>
      <c r="C78" s="109"/>
      <c r="D78" s="49">
        <f>D68+D77</f>
        <v>1546</v>
      </c>
      <c r="E78" s="18">
        <f>E68+E77</f>
        <v>50.07</v>
      </c>
      <c r="F78" s="18">
        <f>F68+F77</f>
        <v>46.569999999999993</v>
      </c>
      <c r="G78" s="18">
        <f>G68+G77</f>
        <v>241.94</v>
      </c>
      <c r="H78" s="18">
        <f>H68+H77</f>
        <v>1520.4699999999998</v>
      </c>
    </row>
    <row r="79" spans="1:8" ht="15.75" x14ac:dyDescent="0.25">
      <c r="A79" s="19"/>
      <c r="B79" s="20"/>
      <c r="C79" s="20"/>
      <c r="D79" s="20"/>
      <c r="E79" s="20"/>
      <c r="F79" s="20"/>
      <c r="G79" s="20"/>
      <c r="H79" s="20"/>
    </row>
    <row r="80" spans="1:8" ht="15.75" x14ac:dyDescent="0.25">
      <c r="A80" s="99" t="s">
        <v>34</v>
      </c>
      <c r="B80" s="99"/>
      <c r="C80" s="99"/>
      <c r="D80" s="99"/>
      <c r="E80" s="99"/>
      <c r="F80" s="99"/>
      <c r="G80" s="99"/>
      <c r="H80" s="99"/>
    </row>
    <row r="81" spans="1:8" ht="15.75" x14ac:dyDescent="0.25">
      <c r="A81" s="21" t="s">
        <v>0</v>
      </c>
      <c r="B81" s="20"/>
      <c r="C81" s="20"/>
      <c r="D81" s="20"/>
      <c r="E81" s="22" t="s">
        <v>1</v>
      </c>
      <c r="F81" s="100" t="s">
        <v>35</v>
      </c>
      <c r="G81" s="101"/>
      <c r="H81" s="101"/>
    </row>
    <row r="82" spans="1:8" ht="15.75" x14ac:dyDescent="0.25">
      <c r="A82" s="20"/>
      <c r="B82" s="20"/>
      <c r="C82" s="20"/>
      <c r="D82" s="102" t="s">
        <v>3</v>
      </c>
      <c r="E82" s="102"/>
      <c r="F82" s="23" t="s">
        <v>4</v>
      </c>
      <c r="G82" s="20"/>
      <c r="H82" s="20"/>
    </row>
    <row r="83" spans="1:8" ht="15.75" x14ac:dyDescent="0.25">
      <c r="A83" s="94" t="s">
        <v>5</v>
      </c>
      <c r="B83" s="94" t="s">
        <v>6</v>
      </c>
      <c r="C83" s="94"/>
      <c r="D83" s="94" t="s">
        <v>7</v>
      </c>
      <c r="E83" s="98" t="s">
        <v>8</v>
      </c>
      <c r="F83" s="98"/>
      <c r="G83" s="98"/>
      <c r="H83" s="94" t="s">
        <v>9</v>
      </c>
    </row>
    <row r="84" spans="1:8" ht="15.75" x14ac:dyDescent="0.25">
      <c r="A84" s="95"/>
      <c r="B84" s="96"/>
      <c r="C84" s="97"/>
      <c r="D84" s="95"/>
      <c r="E84" s="8" t="s">
        <v>10</v>
      </c>
      <c r="F84" s="8" t="s">
        <v>11</v>
      </c>
      <c r="G84" s="8" t="s">
        <v>12</v>
      </c>
      <c r="H84" s="95"/>
    </row>
    <row r="85" spans="1:8" ht="15.75" x14ac:dyDescent="0.25">
      <c r="A85" s="9">
        <v>1</v>
      </c>
      <c r="B85" s="83">
        <v>2</v>
      </c>
      <c r="C85" s="83"/>
      <c r="D85" s="9">
        <v>3</v>
      </c>
      <c r="E85" s="9">
        <v>4</v>
      </c>
      <c r="F85" s="9">
        <v>5</v>
      </c>
      <c r="G85" s="9">
        <v>6</v>
      </c>
      <c r="H85" s="9">
        <v>7</v>
      </c>
    </row>
    <row r="86" spans="1:8" ht="15.75" x14ac:dyDescent="0.25">
      <c r="A86" s="84" t="s">
        <v>13</v>
      </c>
      <c r="B86" s="84"/>
      <c r="C86" s="84"/>
      <c r="D86" s="84"/>
      <c r="E86" s="84"/>
      <c r="F86" s="84"/>
      <c r="G86" s="84"/>
      <c r="H86" s="84"/>
    </row>
    <row r="87" spans="1:8" ht="15.75" x14ac:dyDescent="0.25">
      <c r="A87" s="15">
        <v>227.7</v>
      </c>
      <c r="B87" s="105" t="s">
        <v>36</v>
      </c>
      <c r="C87" s="105"/>
      <c r="D87" s="14" t="s">
        <v>37</v>
      </c>
      <c r="E87" s="12">
        <v>23.37</v>
      </c>
      <c r="F87" s="12">
        <v>8.57</v>
      </c>
      <c r="G87" s="12">
        <v>21.09</v>
      </c>
      <c r="H87" s="15">
        <v>259.10000000000002</v>
      </c>
    </row>
    <row r="88" spans="1:8" ht="15.75" customHeight="1" x14ac:dyDescent="0.25">
      <c r="A88" s="15">
        <v>56.13</v>
      </c>
      <c r="B88" s="87" t="s">
        <v>40</v>
      </c>
      <c r="C88" s="88"/>
      <c r="D88" s="14" t="s">
        <v>41</v>
      </c>
      <c r="E88" s="12">
        <v>2.0299999999999998</v>
      </c>
      <c r="F88" s="12">
        <v>5.67</v>
      </c>
      <c r="G88" s="12">
        <v>10.16</v>
      </c>
      <c r="H88" s="15">
        <v>100.52</v>
      </c>
    </row>
    <row r="89" spans="1:8" ht="15.75" x14ac:dyDescent="0.25">
      <c r="A89" s="13">
        <v>283</v>
      </c>
      <c r="B89" s="105" t="s">
        <v>21</v>
      </c>
      <c r="C89" s="105"/>
      <c r="D89" s="13">
        <v>200</v>
      </c>
      <c r="E89" s="14"/>
      <c r="F89" s="14"/>
      <c r="G89" s="12">
        <v>9.98</v>
      </c>
      <c r="H89" s="15">
        <v>39.9</v>
      </c>
    </row>
    <row r="90" spans="1:8" ht="15.75" x14ac:dyDescent="0.25">
      <c r="A90" s="12">
        <v>420.06</v>
      </c>
      <c r="B90" s="105" t="s">
        <v>17</v>
      </c>
      <c r="C90" s="105"/>
      <c r="D90" s="13">
        <v>50</v>
      </c>
      <c r="E90" s="13">
        <v>4</v>
      </c>
      <c r="F90" s="15">
        <v>0.5</v>
      </c>
      <c r="G90" s="15">
        <v>27.5</v>
      </c>
      <c r="H90" s="13">
        <v>130</v>
      </c>
    </row>
    <row r="91" spans="1:8" ht="15.75" x14ac:dyDescent="0.25">
      <c r="A91" s="12">
        <v>401.08</v>
      </c>
      <c r="B91" s="105" t="s">
        <v>38</v>
      </c>
      <c r="C91" s="105"/>
      <c r="D91" s="13">
        <v>10</v>
      </c>
      <c r="E91" s="12">
        <v>0.8</v>
      </c>
      <c r="F91" s="15">
        <v>7.25</v>
      </c>
      <c r="G91" s="15">
        <v>0.13</v>
      </c>
      <c r="H91" s="12">
        <v>66.099999999999994</v>
      </c>
    </row>
    <row r="92" spans="1:8" ht="15.75" x14ac:dyDescent="0.25">
      <c r="A92" s="12">
        <v>38.590000000000003</v>
      </c>
      <c r="B92" s="105" t="s">
        <v>39</v>
      </c>
      <c r="C92" s="105"/>
      <c r="D92" s="28">
        <v>125</v>
      </c>
      <c r="E92" s="15">
        <v>0.5</v>
      </c>
      <c r="F92" s="15">
        <v>0.5</v>
      </c>
      <c r="G92" s="12">
        <v>12.25</v>
      </c>
      <c r="H92" s="12">
        <v>58.75</v>
      </c>
    </row>
    <row r="93" spans="1:8" ht="15.75" x14ac:dyDescent="0.25">
      <c r="A93" s="37" t="s">
        <v>33</v>
      </c>
      <c r="B93" s="30"/>
      <c r="C93" s="30"/>
      <c r="D93" s="49">
        <f>D89+D90+D91+D92+120+260</f>
        <v>765</v>
      </c>
      <c r="E93" s="18">
        <f>SUM(E87:E92)</f>
        <v>30.700000000000003</v>
      </c>
      <c r="F93" s="18">
        <f>SUM(F87:F92)</f>
        <v>22.490000000000002</v>
      </c>
      <c r="G93" s="18">
        <f>SUM(G87:G92)</f>
        <v>81.11</v>
      </c>
      <c r="H93" s="18">
        <f>SUM(H87:H92)</f>
        <v>654.37</v>
      </c>
    </row>
    <row r="94" spans="1:8" ht="15.75" x14ac:dyDescent="0.25">
      <c r="A94" s="84" t="s">
        <v>73</v>
      </c>
      <c r="B94" s="84"/>
      <c r="C94" s="84"/>
      <c r="D94" s="84"/>
      <c r="E94" s="84"/>
      <c r="F94" s="84"/>
      <c r="G94" s="84"/>
      <c r="H94" s="84"/>
    </row>
    <row r="95" spans="1:8" ht="15.75" x14ac:dyDescent="0.25">
      <c r="A95" s="51">
        <v>41</v>
      </c>
      <c r="B95" s="110" t="s">
        <v>110</v>
      </c>
      <c r="C95" s="111"/>
      <c r="D95" s="51">
        <v>80</v>
      </c>
      <c r="E95" s="51">
        <v>3</v>
      </c>
      <c r="F95" s="51">
        <v>8.4</v>
      </c>
      <c r="G95" s="51">
        <v>4.9000000000000004</v>
      </c>
      <c r="H95" s="51">
        <v>107</v>
      </c>
    </row>
    <row r="96" spans="1:8" ht="15.75" x14ac:dyDescent="0.25">
      <c r="A96" s="34">
        <v>56.13</v>
      </c>
      <c r="B96" s="117" t="s">
        <v>40</v>
      </c>
      <c r="C96" s="117"/>
      <c r="D96" s="45" t="s">
        <v>41</v>
      </c>
      <c r="E96" s="34">
        <v>2.0299999999999998</v>
      </c>
      <c r="F96" s="34">
        <v>5.67</v>
      </c>
      <c r="G96" s="34">
        <v>10.16</v>
      </c>
      <c r="H96" s="34">
        <v>100.62</v>
      </c>
    </row>
    <row r="97" spans="1:8" ht="15.75" x14ac:dyDescent="0.25">
      <c r="A97" s="12">
        <v>445.35</v>
      </c>
      <c r="B97" s="105" t="s">
        <v>85</v>
      </c>
      <c r="C97" s="105"/>
      <c r="D97" s="14" t="s">
        <v>42</v>
      </c>
      <c r="E97" s="12">
        <v>9.8699999999999992</v>
      </c>
      <c r="F97" s="12">
        <v>11.79</v>
      </c>
      <c r="G97" s="12">
        <v>8.34</v>
      </c>
      <c r="H97" s="12">
        <v>178.98</v>
      </c>
    </row>
    <row r="98" spans="1:8" ht="15.75" x14ac:dyDescent="0.25">
      <c r="A98" s="13">
        <v>302</v>
      </c>
      <c r="B98" s="105" t="s">
        <v>43</v>
      </c>
      <c r="C98" s="105"/>
      <c r="D98" s="14" t="s">
        <v>98</v>
      </c>
      <c r="E98" s="12">
        <v>6.15</v>
      </c>
      <c r="F98" s="12">
        <v>0.19</v>
      </c>
      <c r="G98" s="12">
        <v>0.02</v>
      </c>
      <c r="H98" s="12">
        <v>0.02</v>
      </c>
    </row>
    <row r="99" spans="1:8" ht="15.75" x14ac:dyDescent="0.25">
      <c r="A99" s="13">
        <v>283</v>
      </c>
      <c r="B99" s="105" t="s">
        <v>21</v>
      </c>
      <c r="C99" s="105"/>
      <c r="D99" s="13">
        <v>200</v>
      </c>
      <c r="E99" s="14"/>
      <c r="F99" s="14"/>
      <c r="G99" s="12">
        <v>9.98</v>
      </c>
      <c r="H99" s="15">
        <v>39.9</v>
      </c>
    </row>
    <row r="100" spans="1:8" ht="15.75" x14ac:dyDescent="0.25">
      <c r="A100" s="12">
        <v>420.06</v>
      </c>
      <c r="B100" s="105" t="s">
        <v>17</v>
      </c>
      <c r="C100" s="105"/>
      <c r="D100" s="13">
        <v>50</v>
      </c>
      <c r="E100" s="13">
        <v>4</v>
      </c>
      <c r="F100" s="15">
        <v>0.5</v>
      </c>
      <c r="G100" s="15">
        <v>27.5</v>
      </c>
      <c r="H100" s="13">
        <v>130</v>
      </c>
    </row>
    <row r="101" spans="1:8" ht="15.75" x14ac:dyDescent="0.25">
      <c r="A101" s="12">
        <v>421.11</v>
      </c>
      <c r="B101" s="105" t="s">
        <v>78</v>
      </c>
      <c r="C101" s="105"/>
      <c r="D101" s="28">
        <v>40</v>
      </c>
      <c r="E101" s="15">
        <v>3.2</v>
      </c>
      <c r="F101" s="15">
        <v>0.4</v>
      </c>
      <c r="G101" s="15">
        <v>18.399999999999999</v>
      </c>
      <c r="H101" s="13">
        <v>88</v>
      </c>
    </row>
    <row r="102" spans="1:8" ht="15.75" x14ac:dyDescent="0.25">
      <c r="A102" s="37" t="s">
        <v>79</v>
      </c>
      <c r="B102" s="30"/>
      <c r="C102" s="30"/>
      <c r="D102" s="49">
        <f>260+90+207+D99+D100+D101</f>
        <v>847</v>
      </c>
      <c r="E102" s="18">
        <f>E95+E96+E97+E98+E99+E100+E101</f>
        <v>28.249999999999996</v>
      </c>
      <c r="F102" s="18">
        <f t="shared" ref="F102:H102" si="2">F95+F96+F97+F98+F99+F100+F101</f>
        <v>26.95</v>
      </c>
      <c r="G102" s="18">
        <f t="shared" si="2"/>
        <v>79.3</v>
      </c>
      <c r="H102" s="18">
        <f t="shared" si="2"/>
        <v>644.52</v>
      </c>
    </row>
    <row r="103" spans="1:8" ht="15.75" x14ac:dyDescent="0.25">
      <c r="A103" s="38" t="s">
        <v>80</v>
      </c>
      <c r="B103" s="39"/>
      <c r="C103" s="39"/>
      <c r="D103" s="69">
        <f>D93+D102</f>
        <v>1612</v>
      </c>
      <c r="E103" s="18">
        <f>E93+E102</f>
        <v>58.95</v>
      </c>
      <c r="F103" s="18">
        <f>F93+F102</f>
        <v>49.44</v>
      </c>
      <c r="G103" s="18">
        <f>G93+G102</f>
        <v>160.41</v>
      </c>
      <c r="H103" s="18">
        <f>H93+H102</f>
        <v>1298.8899999999999</v>
      </c>
    </row>
    <row r="104" spans="1:8" ht="15.75" x14ac:dyDescent="0.25">
      <c r="A104" s="19"/>
      <c r="B104" s="20"/>
      <c r="C104" s="20"/>
      <c r="D104" s="36"/>
      <c r="E104" s="20"/>
      <c r="F104" s="20"/>
      <c r="G104" s="20"/>
      <c r="H104" s="20"/>
    </row>
    <row r="105" spans="1:8" ht="15.75" x14ac:dyDescent="0.25">
      <c r="A105" s="99" t="s">
        <v>44</v>
      </c>
      <c r="B105" s="99"/>
      <c r="C105" s="99"/>
      <c r="D105" s="99"/>
      <c r="E105" s="99"/>
      <c r="F105" s="99"/>
      <c r="G105" s="99"/>
      <c r="H105" s="99"/>
    </row>
    <row r="106" spans="1:8" ht="15.75" x14ac:dyDescent="0.25">
      <c r="A106" s="21" t="s">
        <v>0</v>
      </c>
      <c r="B106" s="20"/>
      <c r="C106" s="20"/>
      <c r="D106" s="20"/>
      <c r="E106" s="22" t="s">
        <v>1</v>
      </c>
      <c r="F106" s="100" t="s">
        <v>45</v>
      </c>
      <c r="G106" s="101"/>
      <c r="H106" s="101"/>
    </row>
    <row r="107" spans="1:8" ht="15.75" x14ac:dyDescent="0.25">
      <c r="A107" s="20"/>
      <c r="B107" s="20"/>
      <c r="C107" s="20"/>
      <c r="D107" s="102" t="s">
        <v>3</v>
      </c>
      <c r="E107" s="102"/>
      <c r="F107" s="23" t="s">
        <v>4</v>
      </c>
      <c r="G107" s="20"/>
      <c r="H107" s="20"/>
    </row>
    <row r="108" spans="1:8" ht="15.75" x14ac:dyDescent="0.25">
      <c r="A108" s="94" t="s">
        <v>5</v>
      </c>
      <c r="B108" s="94" t="s">
        <v>6</v>
      </c>
      <c r="C108" s="94"/>
      <c r="D108" s="94" t="s">
        <v>7</v>
      </c>
      <c r="E108" s="98" t="s">
        <v>8</v>
      </c>
      <c r="F108" s="98"/>
      <c r="G108" s="98"/>
      <c r="H108" s="94" t="s">
        <v>9</v>
      </c>
    </row>
    <row r="109" spans="1:8" ht="15.75" x14ac:dyDescent="0.25">
      <c r="A109" s="95"/>
      <c r="B109" s="96"/>
      <c r="C109" s="97"/>
      <c r="D109" s="95"/>
      <c r="E109" s="8" t="s">
        <v>10</v>
      </c>
      <c r="F109" s="8" t="s">
        <v>11</v>
      </c>
      <c r="G109" s="8" t="s">
        <v>12</v>
      </c>
      <c r="H109" s="95"/>
    </row>
    <row r="110" spans="1:8" ht="15.75" x14ac:dyDescent="0.25">
      <c r="A110" s="9">
        <v>1</v>
      </c>
      <c r="B110" s="83">
        <v>2</v>
      </c>
      <c r="C110" s="83"/>
      <c r="D110" s="9">
        <v>3</v>
      </c>
      <c r="E110" s="9">
        <v>4</v>
      </c>
      <c r="F110" s="9">
        <v>5</v>
      </c>
      <c r="G110" s="9">
        <v>6</v>
      </c>
      <c r="H110" s="9">
        <v>7</v>
      </c>
    </row>
    <row r="111" spans="1:8" ht="15.75" x14ac:dyDescent="0.25">
      <c r="A111" s="84" t="s">
        <v>13</v>
      </c>
      <c r="B111" s="84"/>
      <c r="C111" s="84"/>
      <c r="D111" s="84"/>
      <c r="E111" s="84"/>
      <c r="F111" s="84"/>
      <c r="G111" s="84"/>
      <c r="H111" s="84"/>
    </row>
    <row r="112" spans="1:8" ht="15.75" x14ac:dyDescent="0.25">
      <c r="A112" s="12">
        <v>181.39</v>
      </c>
      <c r="B112" s="105" t="s">
        <v>46</v>
      </c>
      <c r="C112" s="105"/>
      <c r="D112" s="14" t="s">
        <v>72</v>
      </c>
      <c r="E112" s="15">
        <v>6.1</v>
      </c>
      <c r="F112" s="12">
        <v>13.28</v>
      </c>
      <c r="G112" s="12">
        <v>43</v>
      </c>
      <c r="H112" s="12">
        <v>316.60000000000002</v>
      </c>
    </row>
    <row r="113" spans="1:8" ht="15.75" x14ac:dyDescent="0.25">
      <c r="A113" s="16"/>
      <c r="B113" s="103" t="s">
        <v>69</v>
      </c>
      <c r="C113" s="104"/>
      <c r="D113" s="16">
        <v>200</v>
      </c>
      <c r="E113" s="10">
        <v>0.2</v>
      </c>
      <c r="F113" s="10">
        <v>0.1</v>
      </c>
      <c r="G113" s="10">
        <v>25.4</v>
      </c>
      <c r="H113" s="10">
        <v>25.4</v>
      </c>
    </row>
    <row r="114" spans="1:8" ht="15.75" x14ac:dyDescent="0.25">
      <c r="A114" s="12">
        <v>420.05</v>
      </c>
      <c r="B114" s="105" t="s">
        <v>17</v>
      </c>
      <c r="C114" s="105"/>
      <c r="D114" s="13">
        <v>45</v>
      </c>
      <c r="E114" s="15">
        <v>3.6</v>
      </c>
      <c r="F114" s="12">
        <v>0.45</v>
      </c>
      <c r="G114" s="12">
        <v>24.75</v>
      </c>
      <c r="H114" s="13">
        <v>117</v>
      </c>
    </row>
    <row r="115" spans="1:8" ht="15.75" x14ac:dyDescent="0.25">
      <c r="A115" s="12">
        <v>27.01</v>
      </c>
      <c r="B115" s="105" t="s">
        <v>48</v>
      </c>
      <c r="C115" s="105"/>
      <c r="D115" s="13">
        <v>10</v>
      </c>
      <c r="E115" s="12">
        <v>2.63</v>
      </c>
      <c r="F115" s="12">
        <v>2.66</v>
      </c>
      <c r="G115" s="14"/>
      <c r="H115" s="13">
        <v>35</v>
      </c>
    </row>
    <row r="116" spans="1:8" ht="15.75" x14ac:dyDescent="0.25">
      <c r="A116" s="10"/>
      <c r="B116" s="112" t="s">
        <v>66</v>
      </c>
      <c r="C116" s="113"/>
      <c r="D116" s="40">
        <v>200</v>
      </c>
      <c r="E116" s="24">
        <v>1</v>
      </c>
      <c r="F116" s="24">
        <v>0.2</v>
      </c>
      <c r="G116" s="24">
        <v>20.2</v>
      </c>
      <c r="H116" s="24">
        <v>92</v>
      </c>
    </row>
    <row r="117" spans="1:8" ht="15.75" x14ac:dyDescent="0.25">
      <c r="A117" s="12">
        <v>476.01</v>
      </c>
      <c r="B117" s="105" t="s">
        <v>26</v>
      </c>
      <c r="C117" s="87"/>
      <c r="D117" s="41">
        <v>100</v>
      </c>
      <c r="E117" s="42">
        <v>3.2</v>
      </c>
      <c r="F117" s="15">
        <v>3.2</v>
      </c>
      <c r="G117" s="15">
        <v>4.5</v>
      </c>
      <c r="H117" s="13">
        <v>62</v>
      </c>
    </row>
    <row r="118" spans="1:8" ht="15.75" x14ac:dyDescent="0.25">
      <c r="A118" s="37" t="s">
        <v>33</v>
      </c>
      <c r="B118" s="30"/>
      <c r="C118" s="30"/>
      <c r="D118" s="49">
        <f>213+D113+D114+D115+D116+D117</f>
        <v>768</v>
      </c>
      <c r="E118" s="43">
        <f>SUM(E112:E117)</f>
        <v>16.73</v>
      </c>
      <c r="F118" s="18">
        <f>SUM(F112:F117)</f>
        <v>19.889999999999997</v>
      </c>
      <c r="G118" s="18">
        <f>SUM(G112:G117)</f>
        <v>117.85000000000001</v>
      </c>
      <c r="H118" s="18">
        <f>SUM(H112:H117)</f>
        <v>648</v>
      </c>
    </row>
    <row r="119" spans="1:8" ht="15.75" x14ac:dyDescent="0.25">
      <c r="A119" s="84" t="s">
        <v>73</v>
      </c>
      <c r="B119" s="84"/>
      <c r="C119" s="84"/>
      <c r="D119" s="84"/>
      <c r="E119" s="84"/>
      <c r="F119" s="84"/>
      <c r="G119" s="84"/>
      <c r="H119" s="84"/>
    </row>
    <row r="120" spans="1:8" ht="15.75" x14ac:dyDescent="0.25">
      <c r="A120" s="50" t="s">
        <v>112</v>
      </c>
      <c r="B120" s="85" t="s">
        <v>111</v>
      </c>
      <c r="C120" s="85"/>
      <c r="D120" s="51">
        <v>80</v>
      </c>
      <c r="E120" s="51">
        <v>4</v>
      </c>
      <c r="F120" s="51">
        <v>2</v>
      </c>
      <c r="G120" s="51">
        <v>27.8</v>
      </c>
      <c r="H120" s="51">
        <v>130</v>
      </c>
    </row>
    <row r="121" spans="1:8" ht="15.75" x14ac:dyDescent="0.25">
      <c r="A121" s="34">
        <v>54.47</v>
      </c>
      <c r="B121" s="117" t="s">
        <v>86</v>
      </c>
      <c r="C121" s="117"/>
      <c r="D121" s="45" t="s">
        <v>75</v>
      </c>
      <c r="E121" s="34">
        <v>2.09</v>
      </c>
      <c r="F121" s="34">
        <v>5.01</v>
      </c>
      <c r="G121" s="35">
        <v>13.9</v>
      </c>
      <c r="H121" s="34">
        <v>109.77</v>
      </c>
    </row>
    <row r="122" spans="1:8" ht="15.75" x14ac:dyDescent="0.25">
      <c r="A122" s="12">
        <v>502.53</v>
      </c>
      <c r="B122" s="105" t="s">
        <v>87</v>
      </c>
      <c r="C122" s="105"/>
      <c r="D122" s="14" t="s">
        <v>42</v>
      </c>
      <c r="E122" s="12">
        <v>9.9499999999999993</v>
      </c>
      <c r="F122" s="12">
        <v>9.48</v>
      </c>
      <c r="G122" s="12">
        <v>8.57</v>
      </c>
      <c r="H122" s="12">
        <v>159.02000000000001</v>
      </c>
    </row>
    <row r="123" spans="1:8" ht="15.75" x14ac:dyDescent="0.25">
      <c r="A123" s="12">
        <v>138.06</v>
      </c>
      <c r="B123" s="105" t="s">
        <v>49</v>
      </c>
      <c r="C123" s="105"/>
      <c r="D123" s="13">
        <v>180</v>
      </c>
      <c r="E123" s="12">
        <v>3.95</v>
      </c>
      <c r="F123" s="12">
        <v>6.09</v>
      </c>
      <c r="G123" s="15">
        <v>26.5</v>
      </c>
      <c r="H123" s="12">
        <v>177.19</v>
      </c>
    </row>
    <row r="124" spans="1:8" ht="15.75" x14ac:dyDescent="0.25">
      <c r="A124" s="13">
        <v>283</v>
      </c>
      <c r="B124" s="105" t="s">
        <v>21</v>
      </c>
      <c r="C124" s="105"/>
      <c r="D124" s="13">
        <v>200</v>
      </c>
      <c r="E124" s="14"/>
      <c r="F124" s="14"/>
      <c r="G124" s="12">
        <v>9.98</v>
      </c>
      <c r="H124" s="15">
        <v>39.9</v>
      </c>
    </row>
    <row r="125" spans="1:8" ht="15.75" x14ac:dyDescent="0.25">
      <c r="A125" s="12">
        <v>420.05</v>
      </c>
      <c r="B125" s="105" t="s">
        <v>17</v>
      </c>
      <c r="C125" s="105"/>
      <c r="D125" s="13">
        <v>45</v>
      </c>
      <c r="E125" s="15">
        <v>3.6</v>
      </c>
      <c r="F125" s="12">
        <v>0.45</v>
      </c>
      <c r="G125" s="12">
        <v>24.75</v>
      </c>
      <c r="H125" s="13">
        <v>117</v>
      </c>
    </row>
    <row r="126" spans="1:8" ht="15.75" x14ac:dyDescent="0.25">
      <c r="A126" s="12">
        <v>421.11</v>
      </c>
      <c r="B126" s="105" t="s">
        <v>78</v>
      </c>
      <c r="C126" s="105"/>
      <c r="D126" s="28">
        <v>40</v>
      </c>
      <c r="E126" s="15">
        <v>3.2</v>
      </c>
      <c r="F126" s="15">
        <v>0.4</v>
      </c>
      <c r="G126" s="15">
        <v>18.399999999999999</v>
      </c>
      <c r="H126" s="13">
        <v>88</v>
      </c>
    </row>
    <row r="127" spans="1:8" ht="15.75" x14ac:dyDescent="0.25">
      <c r="A127" s="37" t="s">
        <v>79</v>
      </c>
      <c r="B127" s="30"/>
      <c r="C127" s="30"/>
      <c r="D127" s="49">
        <f>210+90+D123+D124+D125+D126</f>
        <v>765</v>
      </c>
      <c r="E127" s="18">
        <f>E120+E121+E122+E123+E124+E125+E126</f>
        <v>26.79</v>
      </c>
      <c r="F127" s="18">
        <f t="shared" ref="F127:H127" si="3">F120+F121+F122+F123+F124+F125+F126</f>
        <v>23.43</v>
      </c>
      <c r="G127" s="18">
        <f t="shared" si="3"/>
        <v>129.9</v>
      </c>
      <c r="H127" s="18">
        <f t="shared" si="3"/>
        <v>820.88</v>
      </c>
    </row>
    <row r="128" spans="1:8" ht="15.75" x14ac:dyDescent="0.25">
      <c r="A128" s="38" t="s">
        <v>80</v>
      </c>
      <c r="B128" s="39"/>
      <c r="C128" s="39"/>
      <c r="D128" s="69">
        <f>D118+D127</f>
        <v>1533</v>
      </c>
      <c r="E128" s="18">
        <f>E118+E127</f>
        <v>43.519999999999996</v>
      </c>
      <c r="F128" s="18">
        <f>F118+F127</f>
        <v>43.319999999999993</v>
      </c>
      <c r="G128" s="18">
        <f>G118+G127</f>
        <v>247.75</v>
      </c>
      <c r="H128" s="18">
        <f>H118+H127</f>
        <v>1468.88</v>
      </c>
    </row>
    <row r="129" spans="1:8" ht="15.75" x14ac:dyDescent="0.25">
      <c r="A129" s="19"/>
      <c r="B129" s="20"/>
      <c r="C129" s="20"/>
      <c r="D129" s="20"/>
      <c r="E129" s="20"/>
      <c r="F129" s="20"/>
      <c r="G129" s="20"/>
      <c r="H129" s="20"/>
    </row>
    <row r="130" spans="1:8" ht="15.75" x14ac:dyDescent="0.25">
      <c r="A130" s="99" t="s">
        <v>50</v>
      </c>
      <c r="B130" s="99"/>
      <c r="C130" s="99"/>
      <c r="D130" s="99"/>
      <c r="E130" s="99"/>
      <c r="F130" s="99"/>
      <c r="G130" s="99"/>
      <c r="H130" s="99"/>
    </row>
    <row r="131" spans="1:8" ht="15.75" x14ac:dyDescent="0.25">
      <c r="A131" s="21" t="s">
        <v>0</v>
      </c>
      <c r="B131" s="20"/>
      <c r="C131" s="20"/>
      <c r="D131" s="20"/>
      <c r="E131" s="22" t="s">
        <v>1</v>
      </c>
      <c r="F131" s="100" t="s">
        <v>2</v>
      </c>
      <c r="G131" s="101"/>
      <c r="H131" s="101"/>
    </row>
    <row r="132" spans="1:8" ht="15.75" x14ac:dyDescent="0.25">
      <c r="A132" s="20"/>
      <c r="B132" s="20"/>
      <c r="C132" s="20"/>
      <c r="D132" s="102" t="s">
        <v>3</v>
      </c>
      <c r="E132" s="102"/>
      <c r="F132" s="23" t="s">
        <v>51</v>
      </c>
      <c r="G132" s="20"/>
      <c r="H132" s="20"/>
    </row>
    <row r="133" spans="1:8" ht="15.75" x14ac:dyDescent="0.25">
      <c r="A133" s="94" t="s">
        <v>5</v>
      </c>
      <c r="B133" s="94" t="s">
        <v>6</v>
      </c>
      <c r="C133" s="94"/>
      <c r="D133" s="94" t="s">
        <v>7</v>
      </c>
      <c r="E133" s="98" t="s">
        <v>8</v>
      </c>
      <c r="F133" s="98"/>
      <c r="G133" s="98"/>
      <c r="H133" s="94" t="s">
        <v>9</v>
      </c>
    </row>
    <row r="134" spans="1:8" ht="15.75" x14ac:dyDescent="0.25">
      <c r="A134" s="95"/>
      <c r="B134" s="96"/>
      <c r="C134" s="97"/>
      <c r="D134" s="95"/>
      <c r="E134" s="8" t="s">
        <v>10</v>
      </c>
      <c r="F134" s="8" t="s">
        <v>11</v>
      </c>
      <c r="G134" s="8" t="s">
        <v>12</v>
      </c>
      <c r="H134" s="95"/>
    </row>
    <row r="135" spans="1:8" ht="15.75" x14ac:dyDescent="0.25">
      <c r="A135" s="9">
        <v>1</v>
      </c>
      <c r="B135" s="83">
        <v>2</v>
      </c>
      <c r="C135" s="83"/>
      <c r="D135" s="9">
        <v>3</v>
      </c>
      <c r="E135" s="9">
        <v>4</v>
      </c>
      <c r="F135" s="9">
        <v>5</v>
      </c>
      <c r="G135" s="9">
        <v>6</v>
      </c>
      <c r="H135" s="9">
        <v>7</v>
      </c>
    </row>
    <row r="136" spans="1:8" ht="15.75" x14ac:dyDescent="0.25">
      <c r="A136" s="84" t="s">
        <v>13</v>
      </c>
      <c r="B136" s="84"/>
      <c r="C136" s="84"/>
      <c r="D136" s="84"/>
      <c r="E136" s="84"/>
      <c r="F136" s="84"/>
      <c r="G136" s="84"/>
      <c r="H136" s="84"/>
    </row>
    <row r="137" spans="1:8" ht="15.75" x14ac:dyDescent="0.25">
      <c r="A137" s="10">
        <v>502.53</v>
      </c>
      <c r="B137" s="112" t="s">
        <v>64</v>
      </c>
      <c r="C137" s="113"/>
      <c r="D137" s="11" t="s">
        <v>42</v>
      </c>
      <c r="E137" s="10">
        <v>9.9499999999999993</v>
      </c>
      <c r="F137" s="10">
        <v>9.48</v>
      </c>
      <c r="G137" s="10">
        <v>8.57</v>
      </c>
      <c r="H137" s="10">
        <v>159.02000000000001</v>
      </c>
    </row>
    <row r="138" spans="1:8" ht="15.75" x14ac:dyDescent="0.25">
      <c r="A138" s="12">
        <v>211.56</v>
      </c>
      <c r="B138" s="118" t="s">
        <v>52</v>
      </c>
      <c r="C138" s="119"/>
      <c r="D138" s="13">
        <v>200</v>
      </c>
      <c r="E138" s="12">
        <v>11.78</v>
      </c>
      <c r="F138" s="12">
        <v>15.68</v>
      </c>
      <c r="G138" s="12">
        <v>41.32</v>
      </c>
      <c r="H138" s="12">
        <v>354.88</v>
      </c>
    </row>
    <row r="139" spans="1:8" ht="15.75" x14ac:dyDescent="0.25">
      <c r="A139" s="12">
        <v>282.11</v>
      </c>
      <c r="B139" s="105" t="s">
        <v>16</v>
      </c>
      <c r="C139" s="105"/>
      <c r="D139" s="13">
        <v>200</v>
      </c>
      <c r="E139" s="14"/>
      <c r="F139" s="14"/>
      <c r="G139" s="15">
        <v>9.6999999999999993</v>
      </c>
      <c r="H139" s="13">
        <v>39</v>
      </c>
    </row>
    <row r="140" spans="1:8" ht="15.75" x14ac:dyDescent="0.25">
      <c r="A140" s="12">
        <v>420.06</v>
      </c>
      <c r="B140" s="105" t="s">
        <v>17</v>
      </c>
      <c r="C140" s="105"/>
      <c r="D140" s="13">
        <v>50</v>
      </c>
      <c r="E140" s="13">
        <v>4</v>
      </c>
      <c r="F140" s="15">
        <v>0.5</v>
      </c>
      <c r="G140" s="15">
        <v>27.5</v>
      </c>
      <c r="H140" s="13">
        <v>130</v>
      </c>
    </row>
    <row r="141" spans="1:8" ht="15.75" x14ac:dyDescent="0.25">
      <c r="A141" s="16">
        <v>401</v>
      </c>
      <c r="B141" s="112" t="s">
        <v>38</v>
      </c>
      <c r="C141" s="113"/>
      <c r="D141" s="16">
        <v>10</v>
      </c>
      <c r="E141" s="10">
        <v>0.08</v>
      </c>
      <c r="F141" s="10">
        <v>7.25</v>
      </c>
      <c r="G141" s="10">
        <v>0.13</v>
      </c>
      <c r="H141" s="17">
        <v>66.099999999999994</v>
      </c>
    </row>
    <row r="142" spans="1:8" ht="15.75" x14ac:dyDescent="0.25">
      <c r="A142" s="13">
        <v>38</v>
      </c>
      <c r="B142" s="105" t="s">
        <v>39</v>
      </c>
      <c r="C142" s="105"/>
      <c r="D142" s="28">
        <v>100</v>
      </c>
      <c r="E142" s="15">
        <v>0.4</v>
      </c>
      <c r="F142" s="15">
        <v>0.4</v>
      </c>
      <c r="G142" s="15">
        <v>9.8000000000000007</v>
      </c>
      <c r="H142" s="13">
        <v>47</v>
      </c>
    </row>
    <row r="143" spans="1:8" ht="15.75" x14ac:dyDescent="0.25">
      <c r="A143" s="37" t="s">
        <v>33</v>
      </c>
      <c r="B143" s="30"/>
      <c r="C143" s="30"/>
      <c r="D143" s="49">
        <f>90+D138+D139+D140+D141+D142</f>
        <v>650</v>
      </c>
      <c r="E143" s="18">
        <f>SUM(E137:E142)</f>
        <v>26.209999999999994</v>
      </c>
      <c r="F143" s="18">
        <f>SUM(F137:F142)</f>
        <v>33.309999999999995</v>
      </c>
      <c r="G143" s="18">
        <f>SUM(G137:G142)</f>
        <v>97.02</v>
      </c>
      <c r="H143" s="18">
        <f>SUM(H137:H142)</f>
        <v>796</v>
      </c>
    </row>
    <row r="144" spans="1:8" ht="15.75" x14ac:dyDescent="0.25">
      <c r="A144" s="84" t="s">
        <v>73</v>
      </c>
      <c r="B144" s="84"/>
      <c r="C144" s="84"/>
      <c r="D144" s="84"/>
      <c r="E144" s="84"/>
      <c r="F144" s="84"/>
      <c r="G144" s="84"/>
      <c r="H144" s="84"/>
    </row>
    <row r="145" spans="1:8" ht="15.75" x14ac:dyDescent="0.25">
      <c r="A145" s="51">
        <v>17</v>
      </c>
      <c r="B145" s="85" t="s">
        <v>108</v>
      </c>
      <c r="C145" s="85"/>
      <c r="D145" s="51">
        <v>80</v>
      </c>
      <c r="E145" s="51">
        <v>1.2</v>
      </c>
      <c r="F145" s="51">
        <v>3.6</v>
      </c>
      <c r="G145" s="51">
        <v>8.6</v>
      </c>
      <c r="H145" s="51">
        <v>71</v>
      </c>
    </row>
    <row r="146" spans="1:8" ht="31.5" customHeight="1" x14ac:dyDescent="0.25">
      <c r="A146" s="34">
        <v>56.21</v>
      </c>
      <c r="B146" s="117" t="s">
        <v>88</v>
      </c>
      <c r="C146" s="117"/>
      <c r="D146" s="45" t="s">
        <v>41</v>
      </c>
      <c r="E146" s="34">
        <v>2.14</v>
      </c>
      <c r="F146" s="34">
        <v>5.76</v>
      </c>
      <c r="G146" s="34">
        <v>11.48</v>
      </c>
      <c r="H146" s="34">
        <v>107.06</v>
      </c>
    </row>
    <row r="147" spans="1:8" ht="15.75" x14ac:dyDescent="0.25">
      <c r="A147" s="12">
        <v>131.80000000000001</v>
      </c>
      <c r="B147" s="105" t="s">
        <v>53</v>
      </c>
      <c r="C147" s="105"/>
      <c r="D147" s="13">
        <v>200</v>
      </c>
      <c r="E147" s="12">
        <v>16.899999999999999</v>
      </c>
      <c r="F147" s="12">
        <v>15.56</v>
      </c>
      <c r="G147" s="12">
        <v>41.44</v>
      </c>
      <c r="H147" s="12">
        <v>399.78</v>
      </c>
    </row>
    <row r="148" spans="1:8" ht="15.75" x14ac:dyDescent="0.25">
      <c r="A148" s="13">
        <v>283</v>
      </c>
      <c r="B148" s="105" t="s">
        <v>21</v>
      </c>
      <c r="C148" s="105"/>
      <c r="D148" s="13">
        <v>200</v>
      </c>
      <c r="E148" s="14"/>
      <c r="F148" s="14"/>
      <c r="G148" s="12">
        <v>9.98</v>
      </c>
      <c r="H148" s="15">
        <v>39.9</v>
      </c>
    </row>
    <row r="149" spans="1:8" ht="15.75" x14ac:dyDescent="0.25">
      <c r="A149" s="12">
        <v>420.02</v>
      </c>
      <c r="B149" s="105" t="s">
        <v>17</v>
      </c>
      <c r="C149" s="105"/>
      <c r="D149" s="13">
        <v>40</v>
      </c>
      <c r="E149" s="15">
        <v>3.2</v>
      </c>
      <c r="F149" s="15">
        <v>0.4</v>
      </c>
      <c r="G149" s="13">
        <v>22</v>
      </c>
      <c r="H149" s="13">
        <v>104</v>
      </c>
    </row>
    <row r="150" spans="1:8" ht="15.75" x14ac:dyDescent="0.25">
      <c r="A150" s="12">
        <v>421.11</v>
      </c>
      <c r="B150" s="105" t="s">
        <v>78</v>
      </c>
      <c r="C150" s="105"/>
      <c r="D150" s="28">
        <v>40</v>
      </c>
      <c r="E150" s="15">
        <v>3.2</v>
      </c>
      <c r="F150" s="15">
        <v>0.4</v>
      </c>
      <c r="G150" s="15">
        <v>18.399999999999999</v>
      </c>
      <c r="H150" s="13">
        <v>88</v>
      </c>
    </row>
    <row r="151" spans="1:8" ht="15.75" x14ac:dyDescent="0.25">
      <c r="A151" s="37" t="s">
        <v>79</v>
      </c>
      <c r="B151" s="30"/>
      <c r="C151" s="30"/>
      <c r="D151" s="49">
        <f>260+D147+D148+D149+D150</f>
        <v>740</v>
      </c>
      <c r="E151" s="18">
        <f>E145+E146+E147+E148+E149+E150</f>
        <v>26.639999999999997</v>
      </c>
      <c r="F151" s="18">
        <f t="shared" ref="F151:H151" si="4">F145+F146+F147+F148+F149+F150</f>
        <v>25.72</v>
      </c>
      <c r="G151" s="18">
        <f t="shared" si="4"/>
        <v>111.9</v>
      </c>
      <c r="H151" s="18">
        <f t="shared" si="4"/>
        <v>809.7399999999999</v>
      </c>
    </row>
    <row r="152" spans="1:8" ht="15.75" x14ac:dyDescent="0.25">
      <c r="A152" s="38" t="s">
        <v>80</v>
      </c>
      <c r="B152" s="39"/>
      <c r="C152" s="39"/>
      <c r="D152" s="49">
        <f>D143+D151</f>
        <v>1390</v>
      </c>
      <c r="E152" s="18">
        <f>E143+E151</f>
        <v>52.849999999999994</v>
      </c>
      <c r="F152" s="18">
        <f>F143+F151</f>
        <v>59.029999999999994</v>
      </c>
      <c r="G152" s="18">
        <f>G143+G151</f>
        <v>208.92000000000002</v>
      </c>
      <c r="H152" s="18">
        <f>H143+H151</f>
        <v>1605.7399999999998</v>
      </c>
    </row>
    <row r="153" spans="1:8" ht="15.75" x14ac:dyDescent="0.25">
      <c r="A153" s="19"/>
      <c r="B153" s="20"/>
      <c r="C153" s="20"/>
      <c r="D153" s="20"/>
      <c r="E153" s="20"/>
      <c r="F153" s="20"/>
      <c r="G153" s="20"/>
      <c r="H153" s="20"/>
    </row>
    <row r="154" spans="1:8" ht="15.75" x14ac:dyDescent="0.25">
      <c r="A154" s="99" t="s">
        <v>54</v>
      </c>
      <c r="B154" s="99"/>
      <c r="C154" s="99"/>
      <c r="D154" s="99"/>
      <c r="E154" s="99"/>
      <c r="F154" s="99"/>
      <c r="G154" s="99"/>
      <c r="H154" s="99"/>
    </row>
    <row r="155" spans="1:8" ht="15.75" x14ac:dyDescent="0.25">
      <c r="A155" s="21" t="s">
        <v>0</v>
      </c>
      <c r="B155" s="20"/>
      <c r="C155" s="20"/>
      <c r="D155" s="20"/>
      <c r="E155" s="22" t="s">
        <v>1</v>
      </c>
      <c r="F155" s="100" t="s">
        <v>23</v>
      </c>
      <c r="G155" s="101"/>
      <c r="H155" s="101"/>
    </row>
    <row r="156" spans="1:8" ht="15.75" x14ac:dyDescent="0.25">
      <c r="A156" s="20"/>
      <c r="B156" s="20"/>
      <c r="C156" s="20"/>
      <c r="D156" s="102" t="s">
        <v>3</v>
      </c>
      <c r="E156" s="102"/>
      <c r="F156" s="23" t="s">
        <v>51</v>
      </c>
      <c r="G156" s="20"/>
      <c r="H156" s="20"/>
    </row>
    <row r="157" spans="1:8" ht="15.75" x14ac:dyDescent="0.25">
      <c r="A157" s="94" t="s">
        <v>5</v>
      </c>
      <c r="B157" s="94" t="s">
        <v>6</v>
      </c>
      <c r="C157" s="94"/>
      <c r="D157" s="94" t="s">
        <v>7</v>
      </c>
      <c r="E157" s="98" t="s">
        <v>8</v>
      </c>
      <c r="F157" s="98"/>
      <c r="G157" s="98"/>
      <c r="H157" s="94" t="s">
        <v>9</v>
      </c>
    </row>
    <row r="158" spans="1:8" ht="15.75" x14ac:dyDescent="0.25">
      <c r="A158" s="95"/>
      <c r="B158" s="96"/>
      <c r="C158" s="97"/>
      <c r="D158" s="95"/>
      <c r="E158" s="8" t="s">
        <v>10</v>
      </c>
      <c r="F158" s="8" t="s">
        <v>11</v>
      </c>
      <c r="G158" s="8" t="s">
        <v>12</v>
      </c>
      <c r="H158" s="95"/>
    </row>
    <row r="159" spans="1:8" ht="15.75" x14ac:dyDescent="0.25">
      <c r="A159" s="9">
        <v>1</v>
      </c>
      <c r="B159" s="83">
        <v>2</v>
      </c>
      <c r="C159" s="83"/>
      <c r="D159" s="9">
        <v>3</v>
      </c>
      <c r="E159" s="9">
        <v>4</v>
      </c>
      <c r="F159" s="9">
        <v>5</v>
      </c>
      <c r="G159" s="9">
        <v>6</v>
      </c>
      <c r="H159" s="9">
        <v>7</v>
      </c>
    </row>
    <row r="160" spans="1:8" ht="15.75" x14ac:dyDescent="0.25">
      <c r="A160" s="84" t="s">
        <v>13</v>
      </c>
      <c r="B160" s="84"/>
      <c r="C160" s="84"/>
      <c r="D160" s="84"/>
      <c r="E160" s="84"/>
      <c r="F160" s="84"/>
      <c r="G160" s="84"/>
      <c r="H160" s="84"/>
    </row>
    <row r="161" spans="1:8" ht="15.75" x14ac:dyDescent="0.25">
      <c r="A161" s="12">
        <v>506.25</v>
      </c>
      <c r="B161" s="105" t="s">
        <v>55</v>
      </c>
      <c r="C161" s="105"/>
      <c r="D161" s="14" t="s">
        <v>32</v>
      </c>
      <c r="E161" s="12">
        <v>8.76</v>
      </c>
      <c r="F161" s="12">
        <v>12.21</v>
      </c>
      <c r="G161" s="12">
        <v>8.85</v>
      </c>
      <c r="H161" s="12">
        <v>180.64</v>
      </c>
    </row>
    <row r="162" spans="1:8" ht="15" customHeight="1" x14ac:dyDescent="0.25">
      <c r="A162" s="13">
        <v>302</v>
      </c>
      <c r="B162" s="105" t="s">
        <v>43</v>
      </c>
      <c r="C162" s="105"/>
      <c r="D162" s="14" t="s">
        <v>98</v>
      </c>
      <c r="E162" s="12">
        <v>6.15</v>
      </c>
      <c r="F162" s="12">
        <v>0.19</v>
      </c>
      <c r="G162" s="12">
        <v>0.02</v>
      </c>
      <c r="H162" s="12">
        <v>0.02</v>
      </c>
    </row>
    <row r="163" spans="1:8" ht="15" customHeight="1" x14ac:dyDescent="0.25">
      <c r="A163" s="16">
        <v>107</v>
      </c>
      <c r="B163" s="103" t="s">
        <v>103</v>
      </c>
      <c r="C163" s="104"/>
      <c r="D163" s="16">
        <v>200</v>
      </c>
      <c r="E163" s="10">
        <v>2.4</v>
      </c>
      <c r="F163" s="10">
        <v>0.1</v>
      </c>
      <c r="G163" s="10">
        <v>41.4</v>
      </c>
      <c r="H163" s="10">
        <v>171</v>
      </c>
    </row>
    <row r="164" spans="1:8" ht="15.75" x14ac:dyDescent="0.25">
      <c r="A164" s="12">
        <v>420.02</v>
      </c>
      <c r="B164" s="105" t="s">
        <v>17</v>
      </c>
      <c r="C164" s="105"/>
      <c r="D164" s="13">
        <v>40</v>
      </c>
      <c r="E164" s="15">
        <v>3.2</v>
      </c>
      <c r="F164" s="15">
        <v>0.4</v>
      </c>
      <c r="G164" s="13">
        <v>22</v>
      </c>
      <c r="H164" s="13">
        <v>104</v>
      </c>
    </row>
    <row r="165" spans="1:8" ht="15.75" x14ac:dyDescent="0.25">
      <c r="A165" s="12">
        <v>476.01</v>
      </c>
      <c r="B165" s="105" t="s">
        <v>26</v>
      </c>
      <c r="C165" s="105"/>
      <c r="D165" s="28">
        <v>100</v>
      </c>
      <c r="E165" s="15">
        <v>3.2</v>
      </c>
      <c r="F165" s="15">
        <v>3.2</v>
      </c>
      <c r="G165" s="15">
        <v>4.5</v>
      </c>
      <c r="H165" s="13">
        <v>62</v>
      </c>
    </row>
    <row r="166" spans="1:8" ht="15.75" x14ac:dyDescent="0.25">
      <c r="A166" s="37" t="s">
        <v>33</v>
      </c>
      <c r="B166" s="30"/>
      <c r="C166" s="30"/>
      <c r="D166" s="49">
        <f>100+207+D163+D164+D165</f>
        <v>647</v>
      </c>
      <c r="E166" s="18">
        <f>SUM(E161:E165)</f>
        <v>23.709999999999997</v>
      </c>
      <c r="F166" s="18">
        <f>SUM(F161:F165)</f>
        <v>16.100000000000001</v>
      </c>
      <c r="G166" s="18">
        <f>SUM(G161:G165)</f>
        <v>76.77</v>
      </c>
      <c r="H166" s="18">
        <f>SUM(H161:H165)</f>
        <v>517.66</v>
      </c>
    </row>
    <row r="167" spans="1:8" ht="15.75" x14ac:dyDescent="0.25">
      <c r="A167" s="84" t="s">
        <v>73</v>
      </c>
      <c r="B167" s="84"/>
      <c r="C167" s="84"/>
      <c r="D167" s="84"/>
      <c r="E167" s="84"/>
      <c r="F167" s="84"/>
      <c r="G167" s="84"/>
      <c r="H167" s="84"/>
    </row>
    <row r="168" spans="1:8" ht="15.75" x14ac:dyDescent="0.25">
      <c r="A168" s="12">
        <v>25.23</v>
      </c>
      <c r="B168" s="105" t="s">
        <v>57</v>
      </c>
      <c r="C168" s="105"/>
      <c r="D168" s="13">
        <v>100</v>
      </c>
      <c r="E168" s="12">
        <v>1.86</v>
      </c>
      <c r="F168" s="12">
        <v>8.4499999999999993</v>
      </c>
      <c r="G168" s="12">
        <v>10.96</v>
      </c>
      <c r="H168" s="12">
        <v>127.28</v>
      </c>
    </row>
    <row r="169" spans="1:8" ht="15.75" x14ac:dyDescent="0.25">
      <c r="A169" s="12">
        <v>66.63</v>
      </c>
      <c r="B169" s="105" t="s">
        <v>89</v>
      </c>
      <c r="C169" s="105"/>
      <c r="D169" s="13">
        <v>250</v>
      </c>
      <c r="E169" s="14">
        <v>2.77</v>
      </c>
      <c r="F169" s="14">
        <v>5.2874999999999996</v>
      </c>
      <c r="G169" s="14">
        <v>15.61</v>
      </c>
      <c r="H169" s="14">
        <v>121.35</v>
      </c>
    </row>
    <row r="170" spans="1:8" ht="15.75" x14ac:dyDescent="0.25">
      <c r="A170" s="12">
        <v>97.64</v>
      </c>
      <c r="B170" s="105" t="s">
        <v>90</v>
      </c>
      <c r="C170" s="105"/>
      <c r="D170" s="13">
        <v>200</v>
      </c>
      <c r="E170" s="14">
        <v>12.84</v>
      </c>
      <c r="F170" s="14">
        <v>15.67</v>
      </c>
      <c r="G170" s="14">
        <v>23.42</v>
      </c>
      <c r="H170" s="14">
        <v>286.52999999999997</v>
      </c>
    </row>
    <row r="171" spans="1:8" ht="15.75" x14ac:dyDescent="0.25">
      <c r="A171" s="13">
        <v>283</v>
      </c>
      <c r="B171" s="105" t="s">
        <v>21</v>
      </c>
      <c r="C171" s="105"/>
      <c r="D171" s="13">
        <v>200</v>
      </c>
      <c r="E171" s="14"/>
      <c r="F171" s="14"/>
      <c r="G171" s="12">
        <v>9.98</v>
      </c>
      <c r="H171" s="15">
        <v>39.9</v>
      </c>
    </row>
    <row r="172" spans="1:8" ht="15.75" x14ac:dyDescent="0.25">
      <c r="A172" s="12">
        <v>420.06</v>
      </c>
      <c r="B172" s="105" t="s">
        <v>17</v>
      </c>
      <c r="C172" s="105"/>
      <c r="D172" s="13">
        <v>50</v>
      </c>
      <c r="E172" s="13">
        <v>4</v>
      </c>
      <c r="F172" s="15">
        <v>0.5</v>
      </c>
      <c r="G172" s="15">
        <v>27.5</v>
      </c>
      <c r="H172" s="13">
        <v>130</v>
      </c>
    </row>
    <row r="173" spans="1:8" ht="15.75" x14ac:dyDescent="0.25">
      <c r="A173" s="12">
        <v>421.11</v>
      </c>
      <c r="B173" s="105" t="s">
        <v>78</v>
      </c>
      <c r="C173" s="105"/>
      <c r="D173" s="28">
        <v>40</v>
      </c>
      <c r="E173" s="15">
        <v>3.2</v>
      </c>
      <c r="F173" s="15">
        <v>0.4</v>
      </c>
      <c r="G173" s="15">
        <v>18.399999999999999</v>
      </c>
      <c r="H173" s="13">
        <v>88</v>
      </c>
    </row>
    <row r="174" spans="1:8" ht="15.75" x14ac:dyDescent="0.25">
      <c r="A174" s="37" t="s">
        <v>79</v>
      </c>
      <c r="B174" s="30"/>
      <c r="C174" s="30"/>
      <c r="D174" s="49">
        <f>D168+D169+D170+D171+D172+D173</f>
        <v>840</v>
      </c>
      <c r="E174" s="25">
        <f>SUM(E168:E173)</f>
        <v>24.669999999999998</v>
      </c>
      <c r="F174" s="25">
        <f>SUM(F168:F173)</f>
        <v>30.307499999999997</v>
      </c>
      <c r="G174" s="25">
        <f>SUM(G168:G173)</f>
        <v>105.87</v>
      </c>
      <c r="H174" s="25">
        <f>SUM(H168:H173)</f>
        <v>793.06</v>
      </c>
    </row>
    <row r="175" spans="1:8" ht="15.75" x14ac:dyDescent="0.25">
      <c r="A175" s="38" t="s">
        <v>80</v>
      </c>
      <c r="B175" s="39"/>
      <c r="C175" s="39"/>
      <c r="D175" s="49">
        <f>D166+D174</f>
        <v>1487</v>
      </c>
      <c r="E175" s="18">
        <f>E166+E174</f>
        <v>48.379999999999995</v>
      </c>
      <c r="F175" s="18">
        <f>F166+F174</f>
        <v>46.407499999999999</v>
      </c>
      <c r="G175" s="18">
        <f>G166+G174</f>
        <v>182.64</v>
      </c>
      <c r="H175" s="18">
        <f>H166+H174</f>
        <v>1310.7199999999998</v>
      </c>
    </row>
    <row r="176" spans="1:8" ht="15.75" x14ac:dyDescent="0.25">
      <c r="A176" s="19"/>
      <c r="B176" s="20"/>
      <c r="C176" s="20"/>
      <c r="D176" s="36"/>
      <c r="E176" s="20"/>
      <c r="F176" s="20"/>
      <c r="G176" s="20"/>
      <c r="H176" s="20"/>
    </row>
    <row r="177" spans="1:8" ht="15.75" x14ac:dyDescent="0.25">
      <c r="A177" s="99" t="s">
        <v>58</v>
      </c>
      <c r="B177" s="99"/>
      <c r="C177" s="99"/>
      <c r="D177" s="99"/>
      <c r="E177" s="99"/>
      <c r="F177" s="99"/>
      <c r="G177" s="99"/>
      <c r="H177" s="99"/>
    </row>
    <row r="178" spans="1:8" ht="15.75" x14ac:dyDescent="0.25">
      <c r="A178" s="21" t="s">
        <v>0</v>
      </c>
      <c r="B178" s="20"/>
      <c r="C178" s="20"/>
      <c r="D178" s="20"/>
      <c r="E178" s="22" t="s">
        <v>1</v>
      </c>
      <c r="F178" s="100" t="s">
        <v>30</v>
      </c>
      <c r="G178" s="101"/>
      <c r="H178" s="101"/>
    </row>
    <row r="179" spans="1:8" ht="15.75" x14ac:dyDescent="0.25">
      <c r="A179" s="20"/>
      <c r="B179" s="20"/>
      <c r="C179" s="20"/>
      <c r="D179" s="102" t="s">
        <v>3</v>
      </c>
      <c r="E179" s="102"/>
      <c r="F179" s="23" t="s">
        <v>51</v>
      </c>
      <c r="G179" s="20"/>
      <c r="H179" s="20"/>
    </row>
    <row r="180" spans="1:8" ht="15.75" x14ac:dyDescent="0.25">
      <c r="A180" s="94" t="s">
        <v>5</v>
      </c>
      <c r="B180" s="94" t="s">
        <v>6</v>
      </c>
      <c r="C180" s="94"/>
      <c r="D180" s="94" t="s">
        <v>7</v>
      </c>
      <c r="E180" s="98" t="s">
        <v>8</v>
      </c>
      <c r="F180" s="98"/>
      <c r="G180" s="98"/>
      <c r="H180" s="94" t="s">
        <v>9</v>
      </c>
    </row>
    <row r="181" spans="1:8" ht="15.75" x14ac:dyDescent="0.25">
      <c r="A181" s="95"/>
      <c r="B181" s="96"/>
      <c r="C181" s="97"/>
      <c r="D181" s="95"/>
      <c r="E181" s="8" t="s">
        <v>10</v>
      </c>
      <c r="F181" s="8" t="s">
        <v>11</v>
      </c>
      <c r="G181" s="8" t="s">
        <v>12</v>
      </c>
      <c r="H181" s="95"/>
    </row>
    <row r="182" spans="1:8" ht="15.75" x14ac:dyDescent="0.25">
      <c r="A182" s="9">
        <v>1</v>
      </c>
      <c r="B182" s="83">
        <v>2</v>
      </c>
      <c r="C182" s="83"/>
      <c r="D182" s="9">
        <v>3</v>
      </c>
      <c r="E182" s="9">
        <v>4</v>
      </c>
      <c r="F182" s="9">
        <v>5</v>
      </c>
      <c r="G182" s="9">
        <v>6</v>
      </c>
      <c r="H182" s="9">
        <v>7</v>
      </c>
    </row>
    <row r="183" spans="1:8" ht="15.75" x14ac:dyDescent="0.25">
      <c r="A183" s="84" t="s">
        <v>13</v>
      </c>
      <c r="B183" s="84"/>
      <c r="C183" s="84"/>
      <c r="D183" s="84"/>
      <c r="E183" s="84"/>
      <c r="F183" s="84"/>
      <c r="G183" s="84"/>
      <c r="H183" s="84"/>
    </row>
    <row r="184" spans="1:8" ht="15" customHeight="1" x14ac:dyDescent="0.25">
      <c r="A184" s="12">
        <v>131.80000000000001</v>
      </c>
      <c r="B184" s="105" t="s">
        <v>53</v>
      </c>
      <c r="C184" s="105"/>
      <c r="D184" s="13">
        <v>200</v>
      </c>
      <c r="E184" s="12">
        <v>16.899999999999999</v>
      </c>
      <c r="F184" s="12">
        <v>15.56</v>
      </c>
      <c r="G184" s="12">
        <v>41.44</v>
      </c>
      <c r="H184" s="12">
        <v>399.78</v>
      </c>
    </row>
    <row r="185" spans="1:8" ht="15.75" x14ac:dyDescent="0.25">
      <c r="A185" s="13">
        <v>283</v>
      </c>
      <c r="B185" s="105" t="s">
        <v>21</v>
      </c>
      <c r="C185" s="105"/>
      <c r="D185" s="13">
        <v>200</v>
      </c>
      <c r="E185" s="14"/>
      <c r="F185" s="14"/>
      <c r="G185" s="12">
        <v>9.98</v>
      </c>
      <c r="H185" s="15">
        <v>39.9</v>
      </c>
    </row>
    <row r="186" spans="1:8" ht="15" customHeight="1" x14ac:dyDescent="0.25">
      <c r="A186" s="12">
        <v>420.06</v>
      </c>
      <c r="B186" s="105" t="s">
        <v>17</v>
      </c>
      <c r="C186" s="105"/>
      <c r="D186" s="13">
        <v>50</v>
      </c>
      <c r="E186" s="13">
        <v>4</v>
      </c>
      <c r="F186" s="15">
        <v>0.5</v>
      </c>
      <c r="G186" s="15">
        <v>27.5</v>
      </c>
      <c r="H186" s="13">
        <v>130</v>
      </c>
    </row>
    <row r="187" spans="1:8" ht="15.75" x14ac:dyDescent="0.25">
      <c r="A187" s="16">
        <v>401</v>
      </c>
      <c r="B187" s="112" t="s">
        <v>38</v>
      </c>
      <c r="C187" s="113"/>
      <c r="D187" s="16">
        <v>10</v>
      </c>
      <c r="E187" s="10">
        <v>0.08</v>
      </c>
      <c r="F187" s="10">
        <v>7.25</v>
      </c>
      <c r="G187" s="10">
        <v>0.13</v>
      </c>
      <c r="H187" s="17">
        <v>66.099999999999994</v>
      </c>
    </row>
    <row r="188" spans="1:8" ht="15.75" x14ac:dyDescent="0.25">
      <c r="A188" s="10"/>
      <c r="B188" s="112" t="s">
        <v>66</v>
      </c>
      <c r="C188" s="113"/>
      <c r="D188" s="16">
        <v>200</v>
      </c>
      <c r="E188" s="24">
        <v>1</v>
      </c>
      <c r="F188" s="24">
        <v>0.2</v>
      </c>
      <c r="G188" s="24">
        <v>20.2</v>
      </c>
      <c r="H188" s="24">
        <v>92</v>
      </c>
    </row>
    <row r="189" spans="1:8" ht="15.75" x14ac:dyDescent="0.25">
      <c r="A189" s="13">
        <v>38</v>
      </c>
      <c r="B189" s="105" t="s">
        <v>39</v>
      </c>
      <c r="C189" s="105"/>
      <c r="D189" s="28">
        <v>100</v>
      </c>
      <c r="E189" s="15">
        <v>0.4</v>
      </c>
      <c r="F189" s="15">
        <v>0.4</v>
      </c>
      <c r="G189" s="15">
        <v>9.8000000000000007</v>
      </c>
      <c r="H189" s="13">
        <v>47</v>
      </c>
    </row>
    <row r="190" spans="1:8" ht="15.75" x14ac:dyDescent="0.25">
      <c r="A190" s="37" t="s">
        <v>33</v>
      </c>
      <c r="B190" s="30"/>
      <c r="C190" s="30"/>
      <c r="D190" s="49">
        <f>D184+D185+D186+D187+D188+D189</f>
        <v>760</v>
      </c>
      <c r="E190" s="18">
        <f>SUM(E184:E189)</f>
        <v>22.379999999999995</v>
      </c>
      <c r="F190" s="18">
        <f>SUM(F184:F189)</f>
        <v>23.91</v>
      </c>
      <c r="G190" s="18">
        <f>SUM(G184:G189)</f>
        <v>109.05</v>
      </c>
      <c r="H190" s="18">
        <f>SUM(H184:H189)</f>
        <v>774.78</v>
      </c>
    </row>
    <row r="191" spans="1:8" ht="15.75" x14ac:dyDescent="0.25">
      <c r="A191" s="84" t="s">
        <v>73</v>
      </c>
      <c r="B191" s="84"/>
      <c r="C191" s="84"/>
      <c r="D191" s="84"/>
      <c r="E191" s="84"/>
      <c r="F191" s="84"/>
      <c r="G191" s="84"/>
      <c r="H191" s="84"/>
    </row>
    <row r="192" spans="1:8" ht="15.75" x14ac:dyDescent="0.25">
      <c r="A192" s="51">
        <v>12</v>
      </c>
      <c r="B192" s="85" t="s">
        <v>113</v>
      </c>
      <c r="C192" s="85"/>
      <c r="D192" s="51">
        <v>80</v>
      </c>
      <c r="E192" s="50"/>
      <c r="F192" s="46"/>
      <c r="G192" s="46"/>
      <c r="H192" s="46"/>
    </row>
    <row r="193" spans="1:8" ht="15" customHeight="1" x14ac:dyDescent="0.25">
      <c r="A193" s="34">
        <v>53.42</v>
      </c>
      <c r="B193" s="126" t="s">
        <v>74</v>
      </c>
      <c r="C193" s="127"/>
      <c r="D193" s="45" t="s">
        <v>96</v>
      </c>
      <c r="E193" s="34">
        <v>2.1</v>
      </c>
      <c r="F193" s="34">
        <v>6.07</v>
      </c>
      <c r="G193" s="34">
        <v>9.1999999999999993</v>
      </c>
      <c r="H193" s="34">
        <v>100.91</v>
      </c>
    </row>
    <row r="194" spans="1:8" ht="15.75" x14ac:dyDescent="0.25">
      <c r="A194" s="12">
        <v>96.19</v>
      </c>
      <c r="B194" s="105" t="s">
        <v>91</v>
      </c>
      <c r="C194" s="105"/>
      <c r="D194" s="14" t="s">
        <v>77</v>
      </c>
      <c r="E194" s="12">
        <v>13.78</v>
      </c>
      <c r="F194" s="12">
        <v>15.03</v>
      </c>
      <c r="G194" s="12">
        <v>3.18</v>
      </c>
      <c r="H194" s="12">
        <v>203.03</v>
      </c>
    </row>
    <row r="195" spans="1:8" ht="15" customHeight="1" x14ac:dyDescent="0.25">
      <c r="A195" s="12">
        <v>211.05</v>
      </c>
      <c r="B195" s="87" t="s">
        <v>19</v>
      </c>
      <c r="C195" s="88"/>
      <c r="D195" s="14" t="s">
        <v>71</v>
      </c>
      <c r="E195" s="12">
        <v>7.76</v>
      </c>
      <c r="F195" s="12">
        <v>4.3099999999999996</v>
      </c>
      <c r="G195" s="12">
        <v>49.49</v>
      </c>
      <c r="H195" s="15">
        <v>280.60000000000002</v>
      </c>
    </row>
    <row r="196" spans="1:8" ht="15.75" x14ac:dyDescent="0.25">
      <c r="A196" s="13">
        <v>283</v>
      </c>
      <c r="B196" s="105" t="s">
        <v>21</v>
      </c>
      <c r="C196" s="105"/>
      <c r="D196" s="13">
        <v>200</v>
      </c>
      <c r="E196" s="14"/>
      <c r="F196" s="14"/>
      <c r="G196" s="12">
        <v>9.98</v>
      </c>
      <c r="H196" s="15">
        <v>39.9</v>
      </c>
    </row>
    <row r="197" spans="1:8" ht="15.75" x14ac:dyDescent="0.25">
      <c r="A197" s="12">
        <v>420.02</v>
      </c>
      <c r="B197" s="105" t="s">
        <v>17</v>
      </c>
      <c r="C197" s="105"/>
      <c r="D197" s="28">
        <v>40</v>
      </c>
      <c r="E197" s="15">
        <v>3.2</v>
      </c>
      <c r="F197" s="15">
        <v>0.4</v>
      </c>
      <c r="G197" s="13">
        <v>22</v>
      </c>
      <c r="H197" s="13">
        <v>104</v>
      </c>
    </row>
    <row r="198" spans="1:8" ht="15.75" x14ac:dyDescent="0.25">
      <c r="A198" s="12">
        <v>421.11</v>
      </c>
      <c r="B198" s="105" t="s">
        <v>78</v>
      </c>
      <c r="C198" s="87"/>
      <c r="D198" s="41">
        <v>40</v>
      </c>
      <c r="E198" s="42">
        <v>3.2</v>
      </c>
      <c r="F198" s="15">
        <v>0.4</v>
      </c>
      <c r="G198" s="15">
        <v>18.399999999999999</v>
      </c>
      <c r="H198" s="13">
        <v>88</v>
      </c>
    </row>
    <row r="199" spans="1:8" ht="15.75" x14ac:dyDescent="0.25">
      <c r="A199" s="37" t="s">
        <v>79</v>
      </c>
      <c r="B199" s="30"/>
      <c r="C199" s="30"/>
      <c r="D199" s="49">
        <f>265.5+90+206+D196+D197+D198</f>
        <v>841.5</v>
      </c>
      <c r="E199" s="43">
        <f>SUM(E193:E198)</f>
        <v>30.04</v>
      </c>
      <c r="F199" s="18">
        <f>SUM(F193:F198)</f>
        <v>26.209999999999997</v>
      </c>
      <c r="G199" s="18">
        <f>SUM(G193:G198)</f>
        <v>112.25</v>
      </c>
      <c r="H199" s="18">
        <f>SUM(H193:H198)</f>
        <v>816.43999999999994</v>
      </c>
    </row>
    <row r="200" spans="1:8" ht="15.75" x14ac:dyDescent="0.25">
      <c r="A200" s="38" t="s">
        <v>80</v>
      </c>
      <c r="B200" s="39"/>
      <c r="C200" s="39"/>
      <c r="D200" s="49">
        <f>D190+D199</f>
        <v>1601.5</v>
      </c>
      <c r="E200" s="18">
        <f>E190+E199</f>
        <v>52.419999999999995</v>
      </c>
      <c r="F200" s="18">
        <f>F190+F199</f>
        <v>50.12</v>
      </c>
      <c r="G200" s="18">
        <f>G190+G199</f>
        <v>221.3</v>
      </c>
      <c r="H200" s="18">
        <f>H190+H199</f>
        <v>1591.2199999999998</v>
      </c>
    </row>
    <row r="201" spans="1:8" ht="15.75" x14ac:dyDescent="0.25">
      <c r="A201" s="19"/>
      <c r="B201" s="20"/>
      <c r="C201" s="20"/>
      <c r="D201" s="20"/>
      <c r="E201" s="20"/>
      <c r="F201" s="20"/>
      <c r="G201" s="20"/>
      <c r="H201" s="20"/>
    </row>
    <row r="202" spans="1:8" ht="15.75" x14ac:dyDescent="0.25">
      <c r="A202" s="99" t="s">
        <v>59</v>
      </c>
      <c r="B202" s="99"/>
      <c r="C202" s="99"/>
      <c r="D202" s="99"/>
      <c r="E202" s="99"/>
      <c r="F202" s="99"/>
      <c r="G202" s="99"/>
      <c r="H202" s="99"/>
    </row>
    <row r="203" spans="1:8" ht="15.75" x14ac:dyDescent="0.25">
      <c r="A203" s="21" t="s">
        <v>0</v>
      </c>
      <c r="B203" s="20"/>
      <c r="C203" s="20"/>
      <c r="D203" s="20"/>
      <c r="E203" s="22" t="s">
        <v>1</v>
      </c>
      <c r="F203" s="100" t="s">
        <v>35</v>
      </c>
      <c r="G203" s="101"/>
      <c r="H203" s="101"/>
    </row>
    <row r="204" spans="1:8" ht="15.75" x14ac:dyDescent="0.25">
      <c r="A204" s="20"/>
      <c r="B204" s="20"/>
      <c r="C204" s="20"/>
      <c r="D204" s="102" t="s">
        <v>3</v>
      </c>
      <c r="E204" s="102"/>
      <c r="F204" s="23" t="s">
        <v>51</v>
      </c>
      <c r="G204" s="20"/>
      <c r="H204" s="20"/>
    </row>
    <row r="205" spans="1:8" ht="15.75" x14ac:dyDescent="0.25">
      <c r="A205" s="94" t="s">
        <v>5</v>
      </c>
      <c r="B205" s="94" t="s">
        <v>6</v>
      </c>
      <c r="C205" s="94"/>
      <c r="D205" s="94" t="s">
        <v>7</v>
      </c>
      <c r="E205" s="98" t="s">
        <v>8</v>
      </c>
      <c r="F205" s="98"/>
      <c r="G205" s="98"/>
      <c r="H205" s="94" t="s">
        <v>9</v>
      </c>
    </row>
    <row r="206" spans="1:8" ht="15.75" x14ac:dyDescent="0.25">
      <c r="A206" s="95"/>
      <c r="B206" s="96"/>
      <c r="C206" s="97"/>
      <c r="D206" s="95"/>
      <c r="E206" s="8" t="s">
        <v>10</v>
      </c>
      <c r="F206" s="8" t="s">
        <v>11</v>
      </c>
      <c r="G206" s="8" t="s">
        <v>12</v>
      </c>
      <c r="H206" s="95"/>
    </row>
    <row r="207" spans="1:8" ht="15.75" x14ac:dyDescent="0.25">
      <c r="A207" s="9">
        <v>1</v>
      </c>
      <c r="B207" s="83">
        <v>2</v>
      </c>
      <c r="C207" s="83"/>
      <c r="D207" s="9">
        <v>3</v>
      </c>
      <c r="E207" s="9">
        <v>4</v>
      </c>
      <c r="F207" s="9">
        <v>5</v>
      </c>
      <c r="G207" s="9">
        <v>6</v>
      </c>
      <c r="H207" s="9">
        <v>7</v>
      </c>
    </row>
    <row r="208" spans="1:8" ht="15.75" x14ac:dyDescent="0.25">
      <c r="A208" s="84" t="s">
        <v>13</v>
      </c>
      <c r="B208" s="84"/>
      <c r="C208" s="84"/>
      <c r="D208" s="84"/>
      <c r="E208" s="84"/>
      <c r="F208" s="84"/>
      <c r="G208" s="84"/>
      <c r="H208" s="84"/>
    </row>
    <row r="209" spans="1:8" ht="15.75" x14ac:dyDescent="0.25">
      <c r="A209" s="12">
        <v>469.02</v>
      </c>
      <c r="B209" s="105" t="s">
        <v>60</v>
      </c>
      <c r="C209" s="105"/>
      <c r="D209" s="14" t="s">
        <v>32</v>
      </c>
      <c r="E209" s="12">
        <v>9.25</v>
      </c>
      <c r="F209" s="12">
        <v>9.84</v>
      </c>
      <c r="G209" s="12">
        <v>7.96</v>
      </c>
      <c r="H209" s="12">
        <v>157.63</v>
      </c>
    </row>
    <row r="210" spans="1:8" ht="15.75" x14ac:dyDescent="0.25">
      <c r="A210" s="12">
        <v>138.21</v>
      </c>
      <c r="B210" s="105" t="s">
        <v>49</v>
      </c>
      <c r="C210" s="105"/>
      <c r="D210" s="13">
        <v>200</v>
      </c>
      <c r="E210" s="15">
        <v>4.4000000000000004</v>
      </c>
      <c r="F210" s="12">
        <v>6.77</v>
      </c>
      <c r="G210" s="15">
        <v>29.5</v>
      </c>
      <c r="H210" s="12">
        <v>196.91</v>
      </c>
    </row>
    <row r="211" spans="1:8" ht="15" customHeight="1" x14ac:dyDescent="0.25">
      <c r="A211" s="16">
        <v>107</v>
      </c>
      <c r="B211" s="103" t="s">
        <v>103</v>
      </c>
      <c r="C211" s="104"/>
      <c r="D211" s="16">
        <v>200</v>
      </c>
      <c r="E211" s="10">
        <v>2.4</v>
      </c>
      <c r="F211" s="10">
        <v>0.1</v>
      </c>
      <c r="G211" s="10">
        <v>41.4</v>
      </c>
      <c r="H211" s="10">
        <v>171</v>
      </c>
    </row>
    <row r="212" spans="1:8" ht="15.75" x14ac:dyDescent="0.25">
      <c r="A212" s="12">
        <v>420.02</v>
      </c>
      <c r="B212" s="105" t="s">
        <v>17</v>
      </c>
      <c r="C212" s="105"/>
      <c r="D212" s="13">
        <v>40</v>
      </c>
      <c r="E212" s="15">
        <v>3.2</v>
      </c>
      <c r="F212" s="15">
        <v>0.4</v>
      </c>
      <c r="G212" s="13">
        <v>22</v>
      </c>
      <c r="H212" s="13">
        <v>104</v>
      </c>
    </row>
    <row r="213" spans="1:8" ht="15.75" x14ac:dyDescent="0.25">
      <c r="A213" s="12">
        <v>27.01</v>
      </c>
      <c r="B213" s="105" t="s">
        <v>48</v>
      </c>
      <c r="C213" s="105"/>
      <c r="D213" s="28">
        <v>10</v>
      </c>
      <c r="E213" s="12">
        <v>2.63</v>
      </c>
      <c r="F213" s="12">
        <v>2.66</v>
      </c>
      <c r="G213" s="14"/>
      <c r="H213" s="13">
        <v>35</v>
      </c>
    </row>
    <row r="214" spans="1:8" ht="15.75" x14ac:dyDescent="0.25">
      <c r="A214" s="37" t="s">
        <v>33</v>
      </c>
      <c r="B214" s="30"/>
      <c r="C214" s="30"/>
      <c r="D214" s="49">
        <f>100+D210+D211+D212+D213</f>
        <v>550</v>
      </c>
      <c r="E214" s="18">
        <f>SUM(E209:E213)</f>
        <v>21.88</v>
      </c>
      <c r="F214" s="18">
        <f>SUM(F209:F213)</f>
        <v>19.77</v>
      </c>
      <c r="G214" s="18">
        <f>SUM(G209:G213)</f>
        <v>100.86</v>
      </c>
      <c r="H214" s="18">
        <f>SUM(H209:H213)</f>
        <v>664.54</v>
      </c>
    </row>
    <row r="215" spans="1:8" ht="15.75" x14ac:dyDescent="0.25">
      <c r="A215" s="84" t="s">
        <v>73</v>
      </c>
      <c r="B215" s="84"/>
      <c r="C215" s="84"/>
      <c r="D215" s="84"/>
      <c r="E215" s="84"/>
      <c r="F215" s="84"/>
      <c r="G215" s="84"/>
      <c r="H215" s="84"/>
    </row>
    <row r="216" spans="1:8" ht="15" customHeight="1" x14ac:dyDescent="0.25">
      <c r="A216" s="10">
        <v>26</v>
      </c>
      <c r="B216" s="112" t="s">
        <v>102</v>
      </c>
      <c r="C216" s="113"/>
      <c r="D216" s="11">
        <v>60</v>
      </c>
      <c r="E216" s="10">
        <v>0.82</v>
      </c>
      <c r="F216" s="10">
        <v>1.33</v>
      </c>
      <c r="G216" s="10">
        <v>4.57</v>
      </c>
      <c r="H216" s="10">
        <v>34.5</v>
      </c>
    </row>
    <row r="217" spans="1:8" ht="15.75" x14ac:dyDescent="0.25">
      <c r="A217" s="12">
        <v>67.319999999999993</v>
      </c>
      <c r="B217" s="105" t="s">
        <v>92</v>
      </c>
      <c r="C217" s="105"/>
      <c r="D217" s="14" t="s">
        <v>41</v>
      </c>
      <c r="E217" s="12">
        <v>2.81</v>
      </c>
      <c r="F217" s="12">
        <v>7.0000000000000007E-2</v>
      </c>
      <c r="G217" s="12">
        <v>5.0000000000000001E-3</v>
      </c>
      <c r="H217" s="12">
        <v>2E-3</v>
      </c>
    </row>
    <row r="218" spans="1:8" ht="31.5" customHeight="1" x14ac:dyDescent="0.25">
      <c r="A218" s="12">
        <v>423.18</v>
      </c>
      <c r="B218" s="105" t="s">
        <v>93</v>
      </c>
      <c r="C218" s="105"/>
      <c r="D218" s="14" t="s">
        <v>32</v>
      </c>
      <c r="E218" s="12">
        <v>7.86</v>
      </c>
      <c r="F218" s="12">
        <v>6.26</v>
      </c>
      <c r="G218" s="12">
        <v>8.1199999999999992</v>
      </c>
      <c r="H218" s="15">
        <v>120.8</v>
      </c>
    </row>
    <row r="219" spans="1:8" ht="15" customHeight="1" x14ac:dyDescent="0.25">
      <c r="A219" s="13">
        <v>302</v>
      </c>
      <c r="B219" s="105" t="s">
        <v>43</v>
      </c>
      <c r="C219" s="105"/>
      <c r="D219" s="14" t="s">
        <v>98</v>
      </c>
      <c r="E219" s="12">
        <v>6.15</v>
      </c>
      <c r="F219" s="12">
        <v>0.19</v>
      </c>
      <c r="G219" s="12">
        <v>0.02</v>
      </c>
      <c r="H219" s="12">
        <v>0.02</v>
      </c>
    </row>
    <row r="220" spans="1:8" ht="15.75" x14ac:dyDescent="0.25">
      <c r="A220" s="12">
        <v>305.11</v>
      </c>
      <c r="B220" s="105" t="s">
        <v>83</v>
      </c>
      <c r="C220" s="105"/>
      <c r="D220" s="13">
        <v>200</v>
      </c>
      <c r="E220" s="14"/>
      <c r="F220" s="14"/>
      <c r="G220" s="15">
        <v>23.5</v>
      </c>
      <c r="H220" s="13">
        <v>95</v>
      </c>
    </row>
    <row r="221" spans="1:8" ht="15.75" x14ac:dyDescent="0.25">
      <c r="A221" s="12">
        <v>420.05</v>
      </c>
      <c r="B221" s="105" t="s">
        <v>17</v>
      </c>
      <c r="C221" s="105"/>
      <c r="D221" s="13">
        <v>45</v>
      </c>
      <c r="E221" s="15">
        <v>3.6</v>
      </c>
      <c r="F221" s="12">
        <v>0.45</v>
      </c>
      <c r="G221" s="12">
        <v>24.75</v>
      </c>
      <c r="H221" s="13">
        <v>117</v>
      </c>
    </row>
    <row r="222" spans="1:8" ht="15.75" x14ac:dyDescent="0.25">
      <c r="A222" s="12">
        <v>421.11</v>
      </c>
      <c r="B222" s="105" t="s">
        <v>78</v>
      </c>
      <c r="C222" s="105"/>
      <c r="D222" s="28">
        <v>40</v>
      </c>
      <c r="E222" s="15">
        <v>3.2</v>
      </c>
      <c r="F222" s="15">
        <v>0.4</v>
      </c>
      <c r="G222" s="15">
        <v>18.399999999999999</v>
      </c>
      <c r="H222" s="13">
        <v>88</v>
      </c>
    </row>
    <row r="223" spans="1:8" ht="15.75" x14ac:dyDescent="0.25">
      <c r="A223" s="37" t="s">
        <v>79</v>
      </c>
      <c r="B223" s="30"/>
      <c r="C223" s="30"/>
      <c r="D223" s="49">
        <f>D216+26+100+207+D220+D221+D222</f>
        <v>678</v>
      </c>
      <c r="E223" s="18">
        <f>SUM(E216:E222)</f>
        <v>24.44</v>
      </c>
      <c r="F223" s="18">
        <f>SUM(F216:F222)</f>
        <v>8.7000000000000011</v>
      </c>
      <c r="G223" s="18">
        <f>SUM(G216:G222)</f>
        <v>79.365000000000009</v>
      </c>
      <c r="H223" s="18">
        <f>SUM(H216:H222)</f>
        <v>455.322</v>
      </c>
    </row>
    <row r="224" spans="1:8" ht="15.75" x14ac:dyDescent="0.25">
      <c r="A224" s="38" t="s">
        <v>80</v>
      </c>
      <c r="B224" s="39"/>
      <c r="C224" s="39"/>
      <c r="D224" s="49">
        <f>D214+D223</f>
        <v>1228</v>
      </c>
      <c r="E224" s="18">
        <f>E214+E223</f>
        <v>46.32</v>
      </c>
      <c r="F224" s="18">
        <f>F214+F223</f>
        <v>28.47</v>
      </c>
      <c r="G224" s="18">
        <f>G214+G223</f>
        <v>180.22500000000002</v>
      </c>
      <c r="H224" s="18">
        <f>H214+H223</f>
        <v>1119.8620000000001</v>
      </c>
    </row>
    <row r="225" spans="1:8" ht="15.75" x14ac:dyDescent="0.25">
      <c r="A225" s="19" t="s">
        <v>61</v>
      </c>
      <c r="B225" s="20"/>
      <c r="C225" s="20"/>
      <c r="D225" s="36"/>
      <c r="E225" s="20"/>
      <c r="F225" s="20"/>
      <c r="G225" s="20"/>
      <c r="H225" s="20"/>
    </row>
    <row r="226" spans="1:8" ht="15.75" x14ac:dyDescent="0.25">
      <c r="A226" s="99" t="s">
        <v>62</v>
      </c>
      <c r="B226" s="99"/>
      <c r="C226" s="99"/>
      <c r="D226" s="99"/>
      <c r="E226" s="99"/>
      <c r="F226" s="99"/>
      <c r="G226" s="99"/>
      <c r="H226" s="99"/>
    </row>
    <row r="227" spans="1:8" ht="15.75" x14ac:dyDescent="0.25">
      <c r="A227" s="21" t="s">
        <v>0</v>
      </c>
      <c r="B227" s="20"/>
      <c r="C227" s="20"/>
      <c r="D227" s="20"/>
      <c r="E227" s="22" t="s">
        <v>1</v>
      </c>
      <c r="F227" s="100" t="s">
        <v>45</v>
      </c>
      <c r="G227" s="101"/>
      <c r="H227" s="101"/>
    </row>
    <row r="228" spans="1:8" ht="15.75" x14ac:dyDescent="0.25">
      <c r="A228" s="20"/>
      <c r="B228" s="20"/>
      <c r="C228" s="20"/>
      <c r="D228" s="102" t="s">
        <v>3</v>
      </c>
      <c r="E228" s="102"/>
      <c r="F228" s="23" t="s">
        <v>51</v>
      </c>
      <c r="G228" s="20"/>
      <c r="H228" s="20"/>
    </row>
    <row r="229" spans="1:8" ht="15.75" x14ac:dyDescent="0.25">
      <c r="A229" s="94" t="s">
        <v>5</v>
      </c>
      <c r="B229" s="94" t="s">
        <v>6</v>
      </c>
      <c r="C229" s="94"/>
      <c r="D229" s="94" t="s">
        <v>7</v>
      </c>
      <c r="E229" s="98" t="s">
        <v>8</v>
      </c>
      <c r="F229" s="98"/>
      <c r="G229" s="98"/>
      <c r="H229" s="94" t="s">
        <v>9</v>
      </c>
    </row>
    <row r="230" spans="1:8" ht="15.75" x14ac:dyDescent="0.25">
      <c r="A230" s="95"/>
      <c r="B230" s="96"/>
      <c r="C230" s="97"/>
      <c r="D230" s="95"/>
      <c r="E230" s="8" t="s">
        <v>10</v>
      </c>
      <c r="F230" s="8" t="s">
        <v>11</v>
      </c>
      <c r="G230" s="8" t="s">
        <v>12</v>
      </c>
      <c r="H230" s="95"/>
    </row>
    <row r="231" spans="1:8" ht="15.75" x14ac:dyDescent="0.25">
      <c r="A231" s="9">
        <v>1</v>
      </c>
      <c r="B231" s="83">
        <v>2</v>
      </c>
      <c r="C231" s="83"/>
      <c r="D231" s="9">
        <v>3</v>
      </c>
      <c r="E231" s="9">
        <v>4</v>
      </c>
      <c r="F231" s="9">
        <v>5</v>
      </c>
      <c r="G231" s="9">
        <v>6</v>
      </c>
      <c r="H231" s="9">
        <v>7</v>
      </c>
    </row>
    <row r="232" spans="1:8" ht="15.75" x14ac:dyDescent="0.25">
      <c r="A232" s="84" t="s">
        <v>13</v>
      </c>
      <c r="B232" s="84"/>
      <c r="C232" s="84"/>
      <c r="D232" s="84"/>
      <c r="E232" s="84"/>
      <c r="F232" s="84"/>
      <c r="G232" s="84"/>
      <c r="H232" s="84"/>
    </row>
    <row r="233" spans="1:8" ht="15.75" x14ac:dyDescent="0.25">
      <c r="A233" s="12">
        <v>493.02</v>
      </c>
      <c r="B233" s="105" t="s">
        <v>63</v>
      </c>
      <c r="C233" s="105"/>
      <c r="D233" s="33" t="s">
        <v>98</v>
      </c>
      <c r="E233" s="44">
        <v>6.48</v>
      </c>
      <c r="F233" s="44">
        <v>0.28999999999999998</v>
      </c>
      <c r="G233" s="44">
        <v>0.05</v>
      </c>
      <c r="H233" s="44">
        <v>0.06</v>
      </c>
    </row>
    <row r="234" spans="1:8" ht="15.75" x14ac:dyDescent="0.25">
      <c r="A234" s="13">
        <v>283</v>
      </c>
      <c r="B234" s="105" t="s">
        <v>21</v>
      </c>
      <c r="C234" s="105"/>
      <c r="D234" s="13">
        <v>200</v>
      </c>
      <c r="E234" s="45"/>
      <c r="F234" s="45"/>
      <c r="G234" s="34">
        <v>9.98</v>
      </c>
      <c r="H234" s="35">
        <v>39.9</v>
      </c>
    </row>
    <row r="235" spans="1:8" ht="15.75" x14ac:dyDescent="0.25">
      <c r="A235" s="12">
        <v>420.02</v>
      </c>
      <c r="B235" s="105" t="s">
        <v>17</v>
      </c>
      <c r="C235" s="105"/>
      <c r="D235" s="13">
        <v>40</v>
      </c>
      <c r="E235" s="15">
        <v>3.2</v>
      </c>
      <c r="F235" s="15">
        <v>0.4</v>
      </c>
      <c r="G235" s="13">
        <v>22</v>
      </c>
      <c r="H235" s="13">
        <v>104</v>
      </c>
    </row>
    <row r="236" spans="1:8" ht="15.75" x14ac:dyDescent="0.25">
      <c r="A236" s="13">
        <v>401</v>
      </c>
      <c r="B236" s="105" t="s">
        <v>38</v>
      </c>
      <c r="C236" s="105"/>
      <c r="D236" s="13">
        <v>10</v>
      </c>
      <c r="E236" s="12">
        <v>0.08</v>
      </c>
      <c r="F236" s="12">
        <v>7.25</v>
      </c>
      <c r="G236" s="12">
        <v>0.13</v>
      </c>
      <c r="H236" s="15">
        <v>66.099999999999994</v>
      </c>
    </row>
    <row r="237" spans="1:8" ht="15.75" x14ac:dyDescent="0.25">
      <c r="A237" s="12">
        <v>27.01</v>
      </c>
      <c r="B237" s="105" t="s">
        <v>48</v>
      </c>
      <c r="C237" s="105"/>
      <c r="D237" s="13">
        <v>10</v>
      </c>
      <c r="E237" s="12">
        <v>2.63</v>
      </c>
      <c r="F237" s="12">
        <v>2.66</v>
      </c>
      <c r="G237" s="14"/>
      <c r="H237" s="13">
        <v>35</v>
      </c>
    </row>
    <row r="238" spans="1:8" ht="15.75" x14ac:dyDescent="0.25">
      <c r="A238" s="12">
        <v>476.01</v>
      </c>
      <c r="B238" s="105" t="s">
        <v>26</v>
      </c>
      <c r="C238" s="105"/>
      <c r="D238" s="13">
        <v>100</v>
      </c>
      <c r="E238" s="15">
        <v>3.2</v>
      </c>
      <c r="F238" s="15">
        <v>3.2</v>
      </c>
      <c r="G238" s="15">
        <v>4.5</v>
      </c>
      <c r="H238" s="13">
        <v>62</v>
      </c>
    </row>
    <row r="239" spans="1:8" ht="15.75" x14ac:dyDescent="0.25">
      <c r="A239" s="114" t="s">
        <v>33</v>
      </c>
      <c r="B239" s="115"/>
      <c r="C239" s="116"/>
      <c r="D239" s="65">
        <f>207+D234+D235+D236+D237+D238</f>
        <v>567</v>
      </c>
      <c r="E239" s="18">
        <f>SUM(E233:E238)</f>
        <v>15.59</v>
      </c>
      <c r="F239" s="18">
        <f>SUM(F233:F238)</f>
        <v>13.8</v>
      </c>
      <c r="G239" s="18">
        <f>SUM(G233:G238)</f>
        <v>36.660000000000004</v>
      </c>
      <c r="H239" s="18">
        <f>SUM(H233:H238)</f>
        <v>307.06</v>
      </c>
    </row>
    <row r="240" spans="1:8" ht="15.75" x14ac:dyDescent="0.25">
      <c r="A240" s="84" t="s">
        <v>73</v>
      </c>
      <c r="B240" s="84"/>
      <c r="C240" s="84"/>
      <c r="D240" s="84"/>
      <c r="E240" s="84"/>
      <c r="F240" s="84"/>
      <c r="G240" s="84"/>
      <c r="H240" s="84"/>
    </row>
    <row r="241" spans="1:8" ht="15.75" customHeight="1" x14ac:dyDescent="0.25">
      <c r="A241" s="51">
        <v>17</v>
      </c>
      <c r="B241" s="85" t="s">
        <v>108</v>
      </c>
      <c r="C241" s="85"/>
      <c r="D241" s="51">
        <v>80</v>
      </c>
      <c r="E241" s="51">
        <v>1.2</v>
      </c>
      <c r="F241" s="51">
        <v>3.6</v>
      </c>
      <c r="G241" s="51">
        <v>8.6</v>
      </c>
      <c r="H241" s="51">
        <v>71</v>
      </c>
    </row>
    <row r="242" spans="1:8" ht="15.75" x14ac:dyDescent="0.25">
      <c r="A242" s="35">
        <v>129.19999999999999</v>
      </c>
      <c r="B242" s="117" t="s">
        <v>94</v>
      </c>
      <c r="C242" s="117"/>
      <c r="D242" s="47">
        <v>250</v>
      </c>
      <c r="E242" s="34">
        <v>5.91</v>
      </c>
      <c r="F242" s="34">
        <v>4.55</v>
      </c>
      <c r="G242" s="34">
        <v>19.489999999999998</v>
      </c>
      <c r="H242" s="34">
        <v>142.91</v>
      </c>
    </row>
    <row r="243" spans="1:8" ht="15.75" x14ac:dyDescent="0.25">
      <c r="A243" s="12">
        <v>502.53</v>
      </c>
      <c r="B243" s="105" t="s">
        <v>64</v>
      </c>
      <c r="C243" s="105"/>
      <c r="D243" s="14" t="s">
        <v>42</v>
      </c>
      <c r="E243" s="12">
        <v>9.9499999999999993</v>
      </c>
      <c r="F243" s="12">
        <v>9.48</v>
      </c>
      <c r="G243" s="12">
        <v>8.57</v>
      </c>
      <c r="H243" s="12">
        <v>159.02000000000001</v>
      </c>
    </row>
    <row r="244" spans="1:8" ht="15" customHeight="1" x14ac:dyDescent="0.25">
      <c r="A244" s="12">
        <v>211.56</v>
      </c>
      <c r="B244" s="118" t="s">
        <v>52</v>
      </c>
      <c r="C244" s="119"/>
      <c r="D244" s="13">
        <v>200</v>
      </c>
      <c r="E244" s="12">
        <v>11.78</v>
      </c>
      <c r="F244" s="12">
        <v>15.68</v>
      </c>
      <c r="G244" s="12">
        <v>41.32</v>
      </c>
      <c r="H244" s="12">
        <v>354.88</v>
      </c>
    </row>
    <row r="245" spans="1:8" ht="15.75" x14ac:dyDescent="0.25">
      <c r="A245" s="12">
        <v>294.01</v>
      </c>
      <c r="B245" s="105" t="s">
        <v>95</v>
      </c>
      <c r="C245" s="105"/>
      <c r="D245" s="13">
        <v>200</v>
      </c>
      <c r="E245" s="12">
        <v>0.16</v>
      </c>
      <c r="F245" s="12">
        <v>0.16</v>
      </c>
      <c r="G245" s="12">
        <v>18.89</v>
      </c>
      <c r="H245" s="12">
        <v>78.650000000000006</v>
      </c>
    </row>
    <row r="246" spans="1:8" ht="15.75" x14ac:dyDescent="0.25">
      <c r="A246" s="12">
        <v>420.02</v>
      </c>
      <c r="B246" s="105" t="s">
        <v>17</v>
      </c>
      <c r="C246" s="105"/>
      <c r="D246" s="13">
        <v>40</v>
      </c>
      <c r="E246" s="15">
        <v>3.2</v>
      </c>
      <c r="F246" s="15">
        <v>0.4</v>
      </c>
      <c r="G246" s="13">
        <v>22</v>
      </c>
      <c r="H246" s="13">
        <v>104</v>
      </c>
    </row>
    <row r="247" spans="1:8" ht="15.75" x14ac:dyDescent="0.25">
      <c r="A247" s="12">
        <v>421.11</v>
      </c>
      <c r="B247" s="105" t="s">
        <v>78</v>
      </c>
      <c r="C247" s="105"/>
      <c r="D247" s="28">
        <v>40</v>
      </c>
      <c r="E247" s="15">
        <v>3.2</v>
      </c>
      <c r="F247" s="15">
        <v>0.4</v>
      </c>
      <c r="G247" s="15">
        <v>18.399999999999999</v>
      </c>
      <c r="H247" s="13">
        <v>88</v>
      </c>
    </row>
    <row r="248" spans="1:8" ht="15.75" x14ac:dyDescent="0.25">
      <c r="A248" s="37" t="s">
        <v>79</v>
      </c>
      <c r="B248" s="30"/>
      <c r="C248" s="30"/>
      <c r="D248" s="49">
        <f>D242+90+D244+D245+D246+D247</f>
        <v>820</v>
      </c>
      <c r="E248" s="18">
        <f>SUM(E241:E247)</f>
        <v>35.4</v>
      </c>
      <c r="F248" s="18">
        <f t="shared" ref="F248:H248" si="5">SUM(F241:F247)</f>
        <v>34.269999999999996</v>
      </c>
      <c r="G248" s="18">
        <f t="shared" si="5"/>
        <v>137.26999999999998</v>
      </c>
      <c r="H248" s="18">
        <f t="shared" si="5"/>
        <v>998.45999999999992</v>
      </c>
    </row>
    <row r="249" spans="1:8" ht="15.75" x14ac:dyDescent="0.25">
      <c r="A249" s="38" t="s">
        <v>80</v>
      </c>
      <c r="B249" s="39"/>
      <c r="C249" s="39"/>
      <c r="D249" s="49">
        <f>D239+D248</f>
        <v>1387</v>
      </c>
      <c r="E249" s="18">
        <f>E239+E248</f>
        <v>50.989999999999995</v>
      </c>
      <c r="F249" s="18">
        <f>F239+F248</f>
        <v>48.069999999999993</v>
      </c>
      <c r="G249" s="18">
        <f>G239+G248</f>
        <v>173.92999999999998</v>
      </c>
      <c r="H249" s="18">
        <f>H239+H248</f>
        <v>1305.52</v>
      </c>
    </row>
    <row r="250" spans="1:8" ht="15.75" x14ac:dyDescent="0.25">
      <c r="A250" s="38" t="s">
        <v>65</v>
      </c>
      <c r="B250" s="39"/>
      <c r="C250" s="39"/>
      <c r="D250" s="49">
        <f>D29+D53+D78+D103+D128+D152+D175+D200+D224+D249</f>
        <v>14602</v>
      </c>
      <c r="E250" s="18">
        <f>E29+E53+E78+E103+E128+E152+E175+E200+E224+E249</f>
        <v>539.29</v>
      </c>
      <c r="F250" s="18">
        <f>F29+F53+F78+F103+F128+F152+F175+F200+F224+F249</f>
        <v>483.76749999999998</v>
      </c>
      <c r="G250" s="18">
        <f>G29+G53+G78+G103+G128+G152+G175+G200+G224+G249</f>
        <v>2008.4800000000002</v>
      </c>
      <c r="H250" s="18">
        <f>H29+H53+H78+H103+H128+H152+H175+H200+H224+H249</f>
        <v>14318.802</v>
      </c>
    </row>
    <row r="251" spans="1:8" ht="15.75" x14ac:dyDescent="0.25">
      <c r="A251" s="38" t="s">
        <v>118</v>
      </c>
      <c r="B251" s="39"/>
      <c r="C251" s="39"/>
      <c r="D251" s="48">
        <f>D250/10</f>
        <v>1460.2</v>
      </c>
      <c r="E251" s="18">
        <f>E250/10</f>
        <v>53.928999999999995</v>
      </c>
      <c r="F251" s="18">
        <f>F250/10</f>
        <v>48.376750000000001</v>
      </c>
      <c r="G251" s="18">
        <f>G250/10</f>
        <v>200.84800000000001</v>
      </c>
      <c r="H251" s="18">
        <f>H250/10</f>
        <v>1431.8802000000001</v>
      </c>
    </row>
  </sheetData>
  <mergeCells count="243">
    <mergeCell ref="B244:C244"/>
    <mergeCell ref="B245:C245"/>
    <mergeCell ref="B246:C246"/>
    <mergeCell ref="B247:C247"/>
    <mergeCell ref="B237:C237"/>
    <mergeCell ref="B238:C238"/>
    <mergeCell ref="A239:C239"/>
    <mergeCell ref="A240:H240"/>
    <mergeCell ref="B242:C242"/>
    <mergeCell ref="B243:C243"/>
    <mergeCell ref="B241:C241"/>
    <mergeCell ref="B231:C231"/>
    <mergeCell ref="A232:H232"/>
    <mergeCell ref="B233:C233"/>
    <mergeCell ref="B234:C234"/>
    <mergeCell ref="B235:C235"/>
    <mergeCell ref="B236:C236"/>
    <mergeCell ref="A226:H226"/>
    <mergeCell ref="F227:H227"/>
    <mergeCell ref="D228:E228"/>
    <mergeCell ref="A229:A230"/>
    <mergeCell ref="B229:C230"/>
    <mergeCell ref="D229:D230"/>
    <mergeCell ref="E229:G229"/>
    <mergeCell ref="H229:H230"/>
    <mergeCell ref="B219:C219"/>
    <mergeCell ref="B220:C220"/>
    <mergeCell ref="B221:C221"/>
    <mergeCell ref="B222:C222"/>
    <mergeCell ref="B213:C213"/>
    <mergeCell ref="A215:H215"/>
    <mergeCell ref="B216:C216"/>
    <mergeCell ref="B217:C217"/>
    <mergeCell ref="B218:C218"/>
    <mergeCell ref="B207:C207"/>
    <mergeCell ref="A208:H208"/>
    <mergeCell ref="B209:C209"/>
    <mergeCell ref="B210:C210"/>
    <mergeCell ref="B211:C211"/>
    <mergeCell ref="B212:C212"/>
    <mergeCell ref="A202:H202"/>
    <mergeCell ref="F203:H203"/>
    <mergeCell ref="D204:E204"/>
    <mergeCell ref="A205:A206"/>
    <mergeCell ref="B205:C206"/>
    <mergeCell ref="D205:D206"/>
    <mergeCell ref="E205:G205"/>
    <mergeCell ref="H205:H206"/>
    <mergeCell ref="B195:C195"/>
    <mergeCell ref="B196:C196"/>
    <mergeCell ref="B197:C197"/>
    <mergeCell ref="B198:C198"/>
    <mergeCell ref="B188:C188"/>
    <mergeCell ref="B189:C189"/>
    <mergeCell ref="A191:H191"/>
    <mergeCell ref="B193:C193"/>
    <mergeCell ref="B194:C194"/>
    <mergeCell ref="B192:C192"/>
    <mergeCell ref="B182:C182"/>
    <mergeCell ref="A183:H183"/>
    <mergeCell ref="B184:C184"/>
    <mergeCell ref="B185:C185"/>
    <mergeCell ref="B186:C186"/>
    <mergeCell ref="B187:C187"/>
    <mergeCell ref="F178:H178"/>
    <mergeCell ref="D179:E179"/>
    <mergeCell ref="A180:A181"/>
    <mergeCell ref="B180:C181"/>
    <mergeCell ref="D180:D181"/>
    <mergeCell ref="E180:G180"/>
    <mergeCell ref="H180:H181"/>
    <mergeCell ref="B171:C171"/>
    <mergeCell ref="B172:C172"/>
    <mergeCell ref="B173:C173"/>
    <mergeCell ref="A177:H177"/>
    <mergeCell ref="B165:C165"/>
    <mergeCell ref="A167:H167"/>
    <mergeCell ref="B168:C168"/>
    <mergeCell ref="B169:C169"/>
    <mergeCell ref="B170:C170"/>
    <mergeCell ref="B159:C159"/>
    <mergeCell ref="A160:H160"/>
    <mergeCell ref="B161:C161"/>
    <mergeCell ref="B162:C162"/>
    <mergeCell ref="B163:C163"/>
    <mergeCell ref="B164:C164"/>
    <mergeCell ref="F155:H155"/>
    <mergeCell ref="D156:E156"/>
    <mergeCell ref="A157:A158"/>
    <mergeCell ref="B157:C158"/>
    <mergeCell ref="D157:D158"/>
    <mergeCell ref="E157:G157"/>
    <mergeCell ref="H157:H158"/>
    <mergeCell ref="B148:C148"/>
    <mergeCell ref="B149:C149"/>
    <mergeCell ref="B150:C150"/>
    <mergeCell ref="A154:H154"/>
    <mergeCell ref="B141:C141"/>
    <mergeCell ref="B142:C142"/>
    <mergeCell ref="A144:H144"/>
    <mergeCell ref="B146:C146"/>
    <mergeCell ref="B147:C147"/>
    <mergeCell ref="B145:C145"/>
    <mergeCell ref="B135:C135"/>
    <mergeCell ref="A136:H136"/>
    <mergeCell ref="B137:C137"/>
    <mergeCell ref="B138:C138"/>
    <mergeCell ref="B139:C139"/>
    <mergeCell ref="B140:C140"/>
    <mergeCell ref="A130:H130"/>
    <mergeCell ref="F131:H131"/>
    <mergeCell ref="D132:E132"/>
    <mergeCell ref="A133:A134"/>
    <mergeCell ref="B133:C134"/>
    <mergeCell ref="D133:D134"/>
    <mergeCell ref="E133:G133"/>
    <mergeCell ref="H133:H134"/>
    <mergeCell ref="B123:C123"/>
    <mergeCell ref="B124:C124"/>
    <mergeCell ref="B125:C125"/>
    <mergeCell ref="B126:C126"/>
    <mergeCell ref="B116:C116"/>
    <mergeCell ref="B117:C117"/>
    <mergeCell ref="A119:H119"/>
    <mergeCell ref="B121:C121"/>
    <mergeCell ref="B122:C122"/>
    <mergeCell ref="B120:C120"/>
    <mergeCell ref="B110:C110"/>
    <mergeCell ref="A111:H111"/>
    <mergeCell ref="B112:C112"/>
    <mergeCell ref="B113:C113"/>
    <mergeCell ref="B114:C114"/>
    <mergeCell ref="B115:C115"/>
    <mergeCell ref="F106:H106"/>
    <mergeCell ref="D107:E107"/>
    <mergeCell ref="A108:A109"/>
    <mergeCell ref="B108:C109"/>
    <mergeCell ref="D108:D109"/>
    <mergeCell ref="E108:G108"/>
    <mergeCell ref="H108:H109"/>
    <mergeCell ref="B99:C99"/>
    <mergeCell ref="B100:C100"/>
    <mergeCell ref="B101:C101"/>
    <mergeCell ref="A105:H105"/>
    <mergeCell ref="B92:C92"/>
    <mergeCell ref="A94:H94"/>
    <mergeCell ref="B96:C96"/>
    <mergeCell ref="B97:C97"/>
    <mergeCell ref="B98:C98"/>
    <mergeCell ref="B95:C95"/>
    <mergeCell ref="B85:C85"/>
    <mergeCell ref="A86:H86"/>
    <mergeCell ref="B87:C87"/>
    <mergeCell ref="B89:C89"/>
    <mergeCell ref="B90:C90"/>
    <mergeCell ref="B91:C91"/>
    <mergeCell ref="A80:H80"/>
    <mergeCell ref="F81:H81"/>
    <mergeCell ref="D82:E82"/>
    <mergeCell ref="A83:A84"/>
    <mergeCell ref="B83:C84"/>
    <mergeCell ref="D83:D84"/>
    <mergeCell ref="E83:G83"/>
    <mergeCell ref="H83:H84"/>
    <mergeCell ref="B88:C88"/>
    <mergeCell ref="B73:C73"/>
    <mergeCell ref="B74:C74"/>
    <mergeCell ref="B75:C75"/>
    <mergeCell ref="B76:C76"/>
    <mergeCell ref="A77:C77"/>
    <mergeCell ref="A78:C78"/>
    <mergeCell ref="B66:C66"/>
    <mergeCell ref="B67:C67"/>
    <mergeCell ref="A68:C68"/>
    <mergeCell ref="A69:H69"/>
    <mergeCell ref="B71:C71"/>
    <mergeCell ref="B72:C72"/>
    <mergeCell ref="B70:C70"/>
    <mergeCell ref="B60:C60"/>
    <mergeCell ref="A61:H61"/>
    <mergeCell ref="B62:C62"/>
    <mergeCell ref="B63:C63"/>
    <mergeCell ref="B64:C64"/>
    <mergeCell ref="B65:C65"/>
    <mergeCell ref="A55:H55"/>
    <mergeCell ref="F56:H56"/>
    <mergeCell ref="D57:E57"/>
    <mergeCell ref="A58:A59"/>
    <mergeCell ref="B58:C59"/>
    <mergeCell ref="D58:D59"/>
    <mergeCell ref="E58:G58"/>
    <mergeCell ref="H58:H59"/>
    <mergeCell ref="B48:C48"/>
    <mergeCell ref="B49:C49"/>
    <mergeCell ref="B50:C50"/>
    <mergeCell ref="B51:C51"/>
    <mergeCell ref="A52:C52"/>
    <mergeCell ref="A53:C53"/>
    <mergeCell ref="B42:C42"/>
    <mergeCell ref="A44:H44"/>
    <mergeCell ref="B45:C45"/>
    <mergeCell ref="B46:C46"/>
    <mergeCell ref="B47:C47"/>
    <mergeCell ref="B36:C36"/>
    <mergeCell ref="A37:H37"/>
    <mergeCell ref="B38:C38"/>
    <mergeCell ref="B39:C39"/>
    <mergeCell ref="B40:C40"/>
    <mergeCell ref="B41:C41"/>
    <mergeCell ref="A31:H31"/>
    <mergeCell ref="F32:H32"/>
    <mergeCell ref="D33:E33"/>
    <mergeCell ref="A34:A35"/>
    <mergeCell ref="B34:C35"/>
    <mergeCell ref="D34:D35"/>
    <mergeCell ref="E34:G34"/>
    <mergeCell ref="H34:H35"/>
    <mergeCell ref="B24:C24"/>
    <mergeCell ref="B25:C25"/>
    <mergeCell ref="B26:C26"/>
    <mergeCell ref="B27:C27"/>
    <mergeCell ref="A28:C28"/>
    <mergeCell ref="A29:C29"/>
    <mergeCell ref="B17:C17"/>
    <mergeCell ref="B18:C18"/>
    <mergeCell ref="A20:H20"/>
    <mergeCell ref="B22:C22"/>
    <mergeCell ref="B23:C23"/>
    <mergeCell ref="B21:C21"/>
    <mergeCell ref="G4:H4"/>
    <mergeCell ref="B12:C12"/>
    <mergeCell ref="A13:H13"/>
    <mergeCell ref="B14:C14"/>
    <mergeCell ref="B15:C15"/>
    <mergeCell ref="B16:C16"/>
    <mergeCell ref="A6:H7"/>
    <mergeCell ref="F8:H8"/>
    <mergeCell ref="D9:E9"/>
    <mergeCell ref="A10:A11"/>
    <mergeCell ref="B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9" manualBreakCount="9">
    <brk id="30" max="16383" man="1"/>
    <brk id="54" max="16383" man="1"/>
    <brk id="79" max="16383" man="1"/>
    <brk id="104" max="16383" man="1"/>
    <brk id="129" max="16383" man="1"/>
    <brk id="153" max="16383" man="1"/>
    <brk id="176" max="16383" man="1"/>
    <brk id="201" max="16383" man="1"/>
    <brk id="22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1"/>
  <sheetViews>
    <sheetView topLeftCell="A70" workbookViewId="0">
      <selection activeCell="A88" sqref="A88:H88"/>
    </sheetView>
  </sheetViews>
  <sheetFormatPr defaultRowHeight="15" x14ac:dyDescent="0.25"/>
  <cols>
    <col min="1" max="1" width="15.7109375" customWidth="1"/>
    <col min="2" max="2" width="14.140625" customWidth="1"/>
    <col min="3" max="3" width="26.85546875" customWidth="1"/>
    <col min="4" max="4" width="10.85546875" customWidth="1"/>
    <col min="5" max="5" width="13.140625" customWidth="1"/>
    <col min="6" max="6" width="11" customWidth="1"/>
    <col min="7" max="7" width="12.42578125" customWidth="1"/>
    <col min="8" max="8" width="15.5703125" customWidth="1"/>
  </cols>
  <sheetData>
    <row r="2" spans="1:8" x14ac:dyDescent="0.25">
      <c r="G2" s="7" t="s">
        <v>70</v>
      </c>
      <c r="H2" s="7"/>
    </row>
    <row r="3" spans="1:8" x14ac:dyDescent="0.25">
      <c r="G3" s="7" t="s">
        <v>104</v>
      </c>
      <c r="H3" s="7"/>
    </row>
    <row r="4" spans="1:8" x14ac:dyDescent="0.25">
      <c r="G4" s="7" t="s">
        <v>105</v>
      </c>
      <c r="H4" s="7"/>
    </row>
    <row r="6" spans="1:8" x14ac:dyDescent="0.25">
      <c r="A6" s="90" t="s">
        <v>106</v>
      </c>
      <c r="B6" s="89"/>
      <c r="C6" s="89"/>
      <c r="D6" s="89"/>
      <c r="E6" s="89"/>
      <c r="F6" s="89"/>
      <c r="G6" s="89"/>
      <c r="H6" s="89"/>
    </row>
    <row r="7" spans="1:8" x14ac:dyDescent="0.25">
      <c r="A7" s="89"/>
      <c r="B7" s="89"/>
      <c r="C7" s="89"/>
      <c r="D7" s="89"/>
      <c r="E7" s="89"/>
      <c r="F7" s="89"/>
      <c r="G7" s="89"/>
      <c r="H7" s="89"/>
    </row>
    <row r="8" spans="1:8" x14ac:dyDescent="0.25">
      <c r="A8" s="1" t="s">
        <v>0</v>
      </c>
      <c r="B8" s="2"/>
      <c r="C8" s="2"/>
      <c r="D8" s="2"/>
      <c r="E8" s="6" t="s">
        <v>1</v>
      </c>
      <c r="F8" s="91" t="s">
        <v>2</v>
      </c>
      <c r="G8" s="92"/>
      <c r="H8" s="92"/>
    </row>
    <row r="9" spans="1:8" x14ac:dyDescent="0.25">
      <c r="A9" s="2"/>
      <c r="B9" s="2"/>
      <c r="C9" s="2"/>
      <c r="D9" s="93" t="s">
        <v>3</v>
      </c>
      <c r="E9" s="93"/>
      <c r="F9" s="5" t="s">
        <v>4</v>
      </c>
      <c r="G9" s="2"/>
      <c r="H9" s="2"/>
    </row>
    <row r="10" spans="1:8" ht="15.75" x14ac:dyDescent="0.25">
      <c r="A10" s="94" t="s">
        <v>5</v>
      </c>
      <c r="B10" s="94" t="s">
        <v>6</v>
      </c>
      <c r="C10" s="94"/>
      <c r="D10" s="94" t="s">
        <v>7</v>
      </c>
      <c r="E10" s="98" t="s">
        <v>8</v>
      </c>
      <c r="F10" s="98"/>
      <c r="G10" s="98"/>
      <c r="H10" s="94" t="s">
        <v>9</v>
      </c>
    </row>
    <row r="11" spans="1:8" ht="15.75" x14ac:dyDescent="0.25">
      <c r="A11" s="95"/>
      <c r="B11" s="96"/>
      <c r="C11" s="97"/>
      <c r="D11" s="95"/>
      <c r="E11" s="8" t="s">
        <v>10</v>
      </c>
      <c r="F11" s="8" t="s">
        <v>11</v>
      </c>
      <c r="G11" s="8" t="s">
        <v>12</v>
      </c>
      <c r="H11" s="95"/>
    </row>
    <row r="12" spans="1:8" ht="15.75" x14ac:dyDescent="0.25">
      <c r="A12" s="9">
        <v>1</v>
      </c>
      <c r="B12" s="83">
        <v>2</v>
      </c>
      <c r="C12" s="83"/>
      <c r="D12" s="9">
        <v>3</v>
      </c>
      <c r="E12" s="9">
        <v>4</v>
      </c>
      <c r="F12" s="9">
        <v>5</v>
      </c>
      <c r="G12" s="9">
        <v>6</v>
      </c>
      <c r="H12" s="9">
        <v>7</v>
      </c>
    </row>
    <row r="13" spans="1:8" ht="15.75" x14ac:dyDescent="0.25">
      <c r="A13" s="84" t="s">
        <v>13</v>
      </c>
      <c r="B13" s="84"/>
      <c r="C13" s="84"/>
      <c r="D13" s="84"/>
      <c r="E13" s="84"/>
      <c r="F13" s="84"/>
      <c r="G13" s="84"/>
      <c r="H13" s="84"/>
    </row>
    <row r="14" spans="1:8" ht="15.75" x14ac:dyDescent="0.25">
      <c r="A14" s="10" t="s">
        <v>99</v>
      </c>
      <c r="B14" s="86" t="s">
        <v>100</v>
      </c>
      <c r="C14" s="86"/>
      <c r="D14" s="11">
        <v>90</v>
      </c>
      <c r="E14" s="10">
        <v>9</v>
      </c>
      <c r="F14" s="10">
        <v>4</v>
      </c>
      <c r="G14" s="10">
        <v>9</v>
      </c>
      <c r="H14" s="10">
        <v>108</v>
      </c>
    </row>
    <row r="15" spans="1:8" ht="15.75" x14ac:dyDescent="0.25">
      <c r="A15" s="12">
        <v>610.03</v>
      </c>
      <c r="B15" s="105" t="s">
        <v>15</v>
      </c>
      <c r="C15" s="105"/>
      <c r="D15" s="13">
        <v>150</v>
      </c>
      <c r="E15" s="12">
        <v>3.79</v>
      </c>
      <c r="F15" s="12">
        <v>6.54</v>
      </c>
      <c r="G15" s="12">
        <v>38.96</v>
      </c>
      <c r="H15" s="12">
        <v>229.69</v>
      </c>
    </row>
    <row r="16" spans="1:8" ht="15.75" x14ac:dyDescent="0.25">
      <c r="A16" s="12">
        <v>282.11</v>
      </c>
      <c r="B16" s="105" t="s">
        <v>16</v>
      </c>
      <c r="C16" s="105"/>
      <c r="D16" s="13">
        <v>200</v>
      </c>
      <c r="E16" s="14"/>
      <c r="F16" s="14"/>
      <c r="G16" s="15">
        <v>9.6999999999999993</v>
      </c>
      <c r="H16" s="13">
        <v>39</v>
      </c>
    </row>
    <row r="17" spans="1:8" ht="15.75" x14ac:dyDescent="0.25">
      <c r="A17" s="10">
        <v>27.01</v>
      </c>
      <c r="B17" s="112" t="s">
        <v>48</v>
      </c>
      <c r="C17" s="113"/>
      <c r="D17" s="16">
        <v>10</v>
      </c>
      <c r="E17" s="10">
        <v>2.63</v>
      </c>
      <c r="F17" s="10">
        <v>2.66</v>
      </c>
      <c r="G17" s="11"/>
      <c r="H17" s="16">
        <v>35</v>
      </c>
    </row>
    <row r="18" spans="1:8" ht="15.75" x14ac:dyDescent="0.25">
      <c r="A18" s="12">
        <v>420.06</v>
      </c>
      <c r="B18" s="105" t="s">
        <v>17</v>
      </c>
      <c r="C18" s="105"/>
      <c r="D18" s="28">
        <v>50</v>
      </c>
      <c r="E18" s="13">
        <v>4</v>
      </c>
      <c r="F18" s="15">
        <v>0.5</v>
      </c>
      <c r="G18" s="15">
        <v>27.5</v>
      </c>
      <c r="H18" s="13">
        <v>130</v>
      </c>
    </row>
    <row r="19" spans="1:8" ht="15.75" x14ac:dyDescent="0.25">
      <c r="A19" s="29" t="s">
        <v>18</v>
      </c>
      <c r="B19" s="30"/>
      <c r="C19" s="30"/>
      <c r="D19" s="49">
        <f>D14+D15+D16+D17+D18</f>
        <v>500</v>
      </c>
      <c r="E19" s="31">
        <f>SUM(E14:E18)</f>
        <v>19.419999999999998</v>
      </c>
      <c r="F19" s="12">
        <f>SUM(F14:F18)</f>
        <v>13.7</v>
      </c>
      <c r="G19" s="12">
        <f>SUM(G14:G18)</f>
        <v>85.16</v>
      </c>
      <c r="H19" s="12">
        <f>SUM(H14:H18)</f>
        <v>541.69000000000005</v>
      </c>
    </row>
    <row r="20" spans="1:8" ht="15.75" x14ac:dyDescent="0.25">
      <c r="A20" s="84" t="s">
        <v>73</v>
      </c>
      <c r="B20" s="84"/>
      <c r="C20" s="84"/>
      <c r="D20" s="84"/>
      <c r="E20" s="84"/>
      <c r="F20" s="84"/>
      <c r="G20" s="84"/>
      <c r="H20" s="84"/>
    </row>
    <row r="21" spans="1:8" ht="15.75" customHeight="1" x14ac:dyDescent="0.25">
      <c r="A21" s="51">
        <v>3</v>
      </c>
      <c r="B21" s="85" t="s">
        <v>121</v>
      </c>
      <c r="C21" s="85"/>
      <c r="D21" s="51">
        <v>60</v>
      </c>
      <c r="E21" s="51">
        <v>1.1399999999999999</v>
      </c>
      <c r="F21" s="51">
        <v>2.7</v>
      </c>
      <c r="G21" s="51">
        <v>5.52</v>
      </c>
      <c r="H21" s="51">
        <v>50.4</v>
      </c>
    </row>
    <row r="22" spans="1:8" ht="15.75" x14ac:dyDescent="0.25">
      <c r="A22" s="34">
        <v>53.42</v>
      </c>
      <c r="B22" s="117" t="s">
        <v>74</v>
      </c>
      <c r="C22" s="117"/>
      <c r="D22" s="45" t="s">
        <v>75</v>
      </c>
      <c r="E22" s="34">
        <v>1.68</v>
      </c>
      <c r="F22" s="34">
        <v>4.8600000000000003</v>
      </c>
      <c r="G22" s="34">
        <v>7.36</v>
      </c>
      <c r="H22" s="34">
        <v>80.73</v>
      </c>
    </row>
    <row r="23" spans="1:8" ht="15.75" x14ac:dyDescent="0.25">
      <c r="A23" s="12">
        <v>233.23</v>
      </c>
      <c r="B23" s="105" t="s">
        <v>76</v>
      </c>
      <c r="C23" s="105"/>
      <c r="D23" s="14" t="s">
        <v>77</v>
      </c>
      <c r="E23" s="12">
        <v>19.829999999999998</v>
      </c>
      <c r="F23" s="12">
        <v>17.989999999999998</v>
      </c>
      <c r="G23" s="12">
        <v>2.93</v>
      </c>
      <c r="H23" s="12">
        <v>251.97</v>
      </c>
    </row>
    <row r="24" spans="1:8" ht="15.75" x14ac:dyDescent="0.25">
      <c r="A24" s="12">
        <v>211.05</v>
      </c>
      <c r="B24" s="105" t="s">
        <v>19</v>
      </c>
      <c r="C24" s="105"/>
      <c r="D24" s="14" t="s">
        <v>20</v>
      </c>
      <c r="E24" s="12">
        <v>5.82</v>
      </c>
      <c r="F24" s="12">
        <v>4.3099999999999996</v>
      </c>
      <c r="G24" s="12">
        <v>37.08</v>
      </c>
      <c r="H24" s="15">
        <v>210.5</v>
      </c>
    </row>
    <row r="25" spans="1:8" ht="15.75" x14ac:dyDescent="0.25">
      <c r="A25" s="13">
        <v>283</v>
      </c>
      <c r="B25" s="105" t="s">
        <v>21</v>
      </c>
      <c r="C25" s="105"/>
      <c r="D25" s="13">
        <v>200</v>
      </c>
      <c r="E25" s="14"/>
      <c r="F25" s="14"/>
      <c r="G25" s="12">
        <v>9.98</v>
      </c>
      <c r="H25" s="15">
        <v>39.9</v>
      </c>
    </row>
    <row r="26" spans="1:8" ht="15.75" x14ac:dyDescent="0.25">
      <c r="A26" s="12">
        <v>420.02</v>
      </c>
      <c r="B26" s="105" t="s">
        <v>17</v>
      </c>
      <c r="C26" s="105"/>
      <c r="D26" s="13">
        <v>40</v>
      </c>
      <c r="E26" s="15">
        <v>3.2</v>
      </c>
      <c r="F26" s="15">
        <v>0.4</v>
      </c>
      <c r="G26" s="13">
        <v>22</v>
      </c>
      <c r="H26" s="13">
        <v>104</v>
      </c>
    </row>
    <row r="27" spans="1:8" ht="15.75" x14ac:dyDescent="0.25">
      <c r="A27" s="12">
        <v>421.11</v>
      </c>
      <c r="B27" s="105" t="s">
        <v>78</v>
      </c>
      <c r="C27" s="105"/>
      <c r="D27" s="13">
        <v>40</v>
      </c>
      <c r="E27" s="15">
        <v>3.2</v>
      </c>
      <c r="F27" s="15">
        <v>0.4</v>
      </c>
      <c r="G27" s="15">
        <v>18.399999999999999</v>
      </c>
      <c r="H27" s="13">
        <v>88</v>
      </c>
    </row>
    <row r="28" spans="1:8" ht="15.75" x14ac:dyDescent="0.25">
      <c r="A28" s="107" t="s">
        <v>79</v>
      </c>
      <c r="B28" s="108"/>
      <c r="C28" s="109"/>
      <c r="D28" s="48">
        <v>735</v>
      </c>
      <c r="E28" s="18">
        <f>SUM(E21:E27)</f>
        <v>34.869999999999997</v>
      </c>
      <c r="F28" s="18">
        <f t="shared" ref="F28:H28" si="0">SUM(F21:F27)</f>
        <v>30.659999999999993</v>
      </c>
      <c r="G28" s="18">
        <f t="shared" si="0"/>
        <v>103.27000000000001</v>
      </c>
      <c r="H28" s="18">
        <f t="shared" si="0"/>
        <v>825.5</v>
      </c>
    </row>
    <row r="29" spans="1:8" ht="15.75" x14ac:dyDescent="0.25">
      <c r="A29" s="107" t="s">
        <v>80</v>
      </c>
      <c r="B29" s="108"/>
      <c r="C29" s="109"/>
      <c r="D29" s="49">
        <f>D19+D28</f>
        <v>1235</v>
      </c>
      <c r="E29" s="18">
        <f>E19+E28</f>
        <v>54.289999999999992</v>
      </c>
      <c r="F29" s="18">
        <f>F19+F28</f>
        <v>44.359999999999992</v>
      </c>
      <c r="G29" s="18">
        <f>G19+G28</f>
        <v>188.43</v>
      </c>
      <c r="H29" s="18">
        <f>H19+H28</f>
        <v>1367.19</v>
      </c>
    </row>
    <row r="30" spans="1:8" ht="15.75" x14ac:dyDescent="0.25">
      <c r="A30" s="19"/>
      <c r="B30" s="20"/>
      <c r="C30" s="20"/>
      <c r="D30" s="20"/>
      <c r="E30" s="20"/>
      <c r="F30" s="20"/>
      <c r="G30" s="20"/>
      <c r="H30" s="20"/>
    </row>
    <row r="31" spans="1:8" ht="15.75" x14ac:dyDescent="0.25">
      <c r="A31" s="99" t="s">
        <v>22</v>
      </c>
      <c r="B31" s="99"/>
      <c r="C31" s="99"/>
      <c r="D31" s="99"/>
      <c r="E31" s="99"/>
      <c r="F31" s="99"/>
      <c r="G31" s="99"/>
      <c r="H31" s="99"/>
    </row>
    <row r="32" spans="1:8" ht="15.75" x14ac:dyDescent="0.25">
      <c r="A32" s="21" t="s">
        <v>0</v>
      </c>
      <c r="B32" s="20"/>
      <c r="C32" s="20"/>
      <c r="D32" s="20"/>
      <c r="E32" s="22" t="s">
        <v>1</v>
      </c>
      <c r="F32" s="100" t="s">
        <v>23</v>
      </c>
      <c r="G32" s="101"/>
      <c r="H32" s="101"/>
    </row>
    <row r="33" spans="1:8" ht="15.75" x14ac:dyDescent="0.25">
      <c r="A33" s="20"/>
      <c r="B33" s="20"/>
      <c r="C33" s="20"/>
      <c r="D33" s="102" t="s">
        <v>3</v>
      </c>
      <c r="E33" s="102"/>
      <c r="F33" s="23" t="s">
        <v>4</v>
      </c>
      <c r="G33" s="20"/>
      <c r="H33" s="20"/>
    </row>
    <row r="34" spans="1:8" ht="15.75" x14ac:dyDescent="0.25">
      <c r="A34" s="94" t="s">
        <v>5</v>
      </c>
      <c r="B34" s="94" t="s">
        <v>6</v>
      </c>
      <c r="C34" s="94"/>
      <c r="D34" s="94" t="s">
        <v>7</v>
      </c>
      <c r="E34" s="98" t="s">
        <v>8</v>
      </c>
      <c r="F34" s="98"/>
      <c r="G34" s="98"/>
      <c r="H34" s="94" t="s">
        <v>9</v>
      </c>
    </row>
    <row r="35" spans="1:8" ht="15.75" x14ac:dyDescent="0.25">
      <c r="A35" s="95"/>
      <c r="B35" s="96"/>
      <c r="C35" s="97"/>
      <c r="D35" s="95"/>
      <c r="E35" s="8" t="s">
        <v>10</v>
      </c>
      <c r="F35" s="8" t="s">
        <v>11</v>
      </c>
      <c r="G35" s="8" t="s">
        <v>12</v>
      </c>
      <c r="H35" s="95"/>
    </row>
    <row r="36" spans="1:8" ht="15.75" x14ac:dyDescent="0.25">
      <c r="A36" s="9">
        <v>1</v>
      </c>
      <c r="B36" s="83">
        <v>2</v>
      </c>
      <c r="C36" s="83"/>
      <c r="D36" s="9">
        <v>3</v>
      </c>
      <c r="E36" s="9">
        <v>4</v>
      </c>
      <c r="F36" s="9">
        <v>5</v>
      </c>
      <c r="G36" s="9">
        <v>6</v>
      </c>
      <c r="H36" s="9">
        <v>7</v>
      </c>
    </row>
    <row r="37" spans="1:8" ht="15.75" x14ac:dyDescent="0.25">
      <c r="A37" s="84" t="s">
        <v>13</v>
      </c>
      <c r="B37" s="84"/>
      <c r="C37" s="84"/>
      <c r="D37" s="84"/>
      <c r="E37" s="84"/>
      <c r="F37" s="84"/>
      <c r="G37" s="84"/>
      <c r="H37" s="84"/>
    </row>
    <row r="38" spans="1:8" ht="15.75" x14ac:dyDescent="0.25">
      <c r="A38" s="70">
        <v>649.09</v>
      </c>
      <c r="B38" s="128" t="s">
        <v>24</v>
      </c>
      <c r="C38" s="128"/>
      <c r="D38" s="71">
        <v>30</v>
      </c>
      <c r="E38" s="70">
        <v>0.42</v>
      </c>
      <c r="F38" s="70">
        <v>1.83</v>
      </c>
      <c r="G38" s="70">
        <v>2.25</v>
      </c>
      <c r="H38" s="70">
        <v>27.59</v>
      </c>
    </row>
    <row r="39" spans="1:8" ht="15.75" x14ac:dyDescent="0.25">
      <c r="A39" s="12">
        <v>78.03</v>
      </c>
      <c r="B39" s="105" t="s">
        <v>25</v>
      </c>
      <c r="C39" s="105"/>
      <c r="D39" s="13">
        <v>120</v>
      </c>
      <c r="E39" s="12">
        <v>14.97</v>
      </c>
      <c r="F39" s="12">
        <v>16.149999999999999</v>
      </c>
      <c r="G39" s="12">
        <v>1.97</v>
      </c>
      <c r="H39" s="12">
        <v>214.08</v>
      </c>
    </row>
    <row r="40" spans="1:8" ht="15" customHeight="1" x14ac:dyDescent="0.25">
      <c r="A40" s="16">
        <v>107</v>
      </c>
      <c r="B40" s="103" t="s">
        <v>103</v>
      </c>
      <c r="C40" s="104"/>
      <c r="D40" s="16">
        <v>200</v>
      </c>
      <c r="E40" s="10">
        <v>2.4</v>
      </c>
      <c r="F40" s="10">
        <v>0.1</v>
      </c>
      <c r="G40" s="10">
        <v>41.4</v>
      </c>
      <c r="H40" s="10">
        <v>171</v>
      </c>
    </row>
    <row r="41" spans="1:8" ht="15.75" x14ac:dyDescent="0.25">
      <c r="A41" s="12">
        <v>420.06</v>
      </c>
      <c r="B41" s="105" t="s">
        <v>17</v>
      </c>
      <c r="C41" s="105"/>
      <c r="D41" s="13">
        <v>50</v>
      </c>
      <c r="E41" s="13">
        <v>4</v>
      </c>
      <c r="F41" s="15">
        <v>0.5</v>
      </c>
      <c r="G41" s="15">
        <v>27.5</v>
      </c>
      <c r="H41" s="13">
        <v>130</v>
      </c>
    </row>
    <row r="42" spans="1:8" ht="15.75" x14ac:dyDescent="0.25">
      <c r="A42" s="12">
        <v>476.01</v>
      </c>
      <c r="B42" s="105" t="s">
        <v>26</v>
      </c>
      <c r="C42" s="105"/>
      <c r="D42" s="28">
        <v>100</v>
      </c>
      <c r="E42" s="15">
        <v>3.2</v>
      </c>
      <c r="F42" s="15">
        <v>3.2</v>
      </c>
      <c r="G42" s="15">
        <v>4.5</v>
      </c>
      <c r="H42" s="13">
        <v>62</v>
      </c>
    </row>
    <row r="43" spans="1:8" ht="15.75" x14ac:dyDescent="0.25">
      <c r="A43" s="29" t="s">
        <v>18</v>
      </c>
      <c r="B43" s="30"/>
      <c r="C43" s="30"/>
      <c r="D43" s="49">
        <f>SUM(D38:D42)</f>
        <v>500</v>
      </c>
      <c r="E43" s="31">
        <f>SUM(E38:E42)</f>
        <v>24.99</v>
      </c>
      <c r="F43" s="12">
        <f>SUM(F38:F42)</f>
        <v>21.779999999999998</v>
      </c>
      <c r="G43" s="12">
        <f>SUM(G38:G42)</f>
        <v>77.62</v>
      </c>
      <c r="H43" s="12">
        <f>SUM(H38:H42)</f>
        <v>604.67000000000007</v>
      </c>
    </row>
    <row r="44" spans="1:8" ht="15.75" x14ac:dyDescent="0.25">
      <c r="A44" s="84" t="s">
        <v>73</v>
      </c>
      <c r="B44" s="84"/>
      <c r="C44" s="84"/>
      <c r="D44" s="84"/>
      <c r="E44" s="84"/>
      <c r="F44" s="84"/>
      <c r="G44" s="84"/>
      <c r="H44" s="84"/>
    </row>
    <row r="45" spans="1:8" ht="15.75" x14ac:dyDescent="0.25">
      <c r="A45" s="12">
        <v>25.09</v>
      </c>
      <c r="B45" s="105" t="s">
        <v>81</v>
      </c>
      <c r="C45" s="105"/>
      <c r="D45" s="13">
        <v>60</v>
      </c>
      <c r="E45" s="12">
        <v>0.68</v>
      </c>
      <c r="F45" s="12">
        <v>3.11</v>
      </c>
      <c r="G45" s="12">
        <v>5.95</v>
      </c>
      <c r="H45" s="12">
        <v>54.96</v>
      </c>
    </row>
    <row r="46" spans="1:8" ht="15.75" x14ac:dyDescent="0.25">
      <c r="A46" s="12">
        <v>129.08000000000001</v>
      </c>
      <c r="B46" s="105" t="s">
        <v>27</v>
      </c>
      <c r="C46" s="105"/>
      <c r="D46" s="14" t="s">
        <v>28</v>
      </c>
      <c r="E46" s="12">
        <v>6.62</v>
      </c>
      <c r="F46" s="12">
        <v>3.88</v>
      </c>
      <c r="G46" s="12">
        <v>28.57</v>
      </c>
      <c r="H46" s="12">
        <v>175.69</v>
      </c>
    </row>
    <row r="47" spans="1:8" ht="15.75" x14ac:dyDescent="0.25">
      <c r="A47" s="12"/>
      <c r="B47" s="87" t="s">
        <v>67</v>
      </c>
      <c r="C47" s="88"/>
      <c r="D47" s="13">
        <v>44</v>
      </c>
      <c r="E47" s="12">
        <v>11</v>
      </c>
      <c r="F47" s="12">
        <v>8</v>
      </c>
      <c r="G47" s="12">
        <v>10</v>
      </c>
      <c r="H47" s="15">
        <v>160</v>
      </c>
    </row>
    <row r="48" spans="1:8" ht="15.75" x14ac:dyDescent="0.25">
      <c r="A48" s="12">
        <v>118.08</v>
      </c>
      <c r="B48" s="105" t="s">
        <v>82</v>
      </c>
      <c r="C48" s="105"/>
      <c r="D48" s="13">
        <v>160</v>
      </c>
      <c r="E48" s="12">
        <v>12.96</v>
      </c>
      <c r="F48" s="12">
        <v>15.24</v>
      </c>
      <c r="G48" s="12">
        <v>12.02</v>
      </c>
      <c r="H48" s="15">
        <v>237.8</v>
      </c>
    </row>
    <row r="49" spans="1:8" ht="15.75" x14ac:dyDescent="0.25">
      <c r="A49" s="12">
        <v>305.11</v>
      </c>
      <c r="B49" s="105" t="s">
        <v>83</v>
      </c>
      <c r="C49" s="105"/>
      <c r="D49" s="13">
        <v>200</v>
      </c>
      <c r="E49" s="14"/>
      <c r="F49" s="14"/>
      <c r="G49" s="15">
        <v>23.5</v>
      </c>
      <c r="H49" s="13">
        <v>95</v>
      </c>
    </row>
    <row r="50" spans="1:8" ht="15.75" x14ac:dyDescent="0.25">
      <c r="A50" s="12">
        <v>420.09</v>
      </c>
      <c r="B50" s="105" t="s">
        <v>17</v>
      </c>
      <c r="C50" s="105"/>
      <c r="D50" s="13">
        <v>25</v>
      </c>
      <c r="E50" s="13">
        <v>2</v>
      </c>
      <c r="F50" s="12">
        <v>0.25</v>
      </c>
      <c r="G50" s="12">
        <v>13.75</v>
      </c>
      <c r="H50" s="13">
        <v>65</v>
      </c>
    </row>
    <row r="51" spans="1:8" ht="15.75" x14ac:dyDescent="0.25">
      <c r="A51" s="12">
        <v>421.11</v>
      </c>
      <c r="B51" s="105" t="s">
        <v>78</v>
      </c>
      <c r="C51" s="105"/>
      <c r="D51" s="13">
        <v>40</v>
      </c>
      <c r="E51" s="15">
        <v>3.2</v>
      </c>
      <c r="F51" s="15">
        <v>0.4</v>
      </c>
      <c r="G51" s="15">
        <v>18.399999999999999</v>
      </c>
      <c r="H51" s="13">
        <v>88</v>
      </c>
    </row>
    <row r="52" spans="1:8" ht="15.75" x14ac:dyDescent="0.25">
      <c r="A52" s="107" t="s">
        <v>79</v>
      </c>
      <c r="B52" s="108"/>
      <c r="C52" s="109"/>
      <c r="D52" s="48">
        <v>744</v>
      </c>
      <c r="E52" s="18">
        <f>SUM(E45:E51)</f>
        <v>36.460000000000008</v>
      </c>
      <c r="F52" s="18">
        <f>SUM(F45:F51)</f>
        <v>30.88</v>
      </c>
      <c r="G52" s="18">
        <f>SUM(G45:G51)</f>
        <v>112.19</v>
      </c>
      <c r="H52" s="18">
        <f>SUM(H45:H51)</f>
        <v>876.45</v>
      </c>
    </row>
    <row r="53" spans="1:8" ht="15.75" x14ac:dyDescent="0.25">
      <c r="A53" s="107" t="s">
        <v>80</v>
      </c>
      <c r="B53" s="108"/>
      <c r="C53" s="109"/>
      <c r="D53" s="49">
        <f>D43+D52</f>
        <v>1244</v>
      </c>
      <c r="E53" s="18">
        <f>E43+E52</f>
        <v>61.45</v>
      </c>
      <c r="F53" s="18">
        <f>F43+F52</f>
        <v>52.66</v>
      </c>
      <c r="G53" s="18">
        <f>G43+G52</f>
        <v>189.81</v>
      </c>
      <c r="H53" s="18">
        <f>H43+H52</f>
        <v>1481.1200000000001</v>
      </c>
    </row>
    <row r="54" spans="1:8" ht="15.75" x14ac:dyDescent="0.25">
      <c r="A54" s="19"/>
      <c r="B54" s="20"/>
      <c r="C54" s="20"/>
      <c r="D54" s="20"/>
      <c r="E54" s="20"/>
      <c r="F54" s="20"/>
      <c r="G54" s="20"/>
      <c r="H54" s="20"/>
    </row>
    <row r="55" spans="1:8" ht="15.75" x14ac:dyDescent="0.25">
      <c r="A55" s="99" t="s">
        <v>29</v>
      </c>
      <c r="B55" s="99"/>
      <c r="C55" s="99"/>
      <c r="D55" s="99"/>
      <c r="E55" s="99"/>
      <c r="F55" s="99"/>
      <c r="G55" s="99"/>
      <c r="H55" s="99"/>
    </row>
    <row r="56" spans="1:8" ht="15.75" x14ac:dyDescent="0.25">
      <c r="A56" s="21" t="s">
        <v>0</v>
      </c>
      <c r="B56" s="20"/>
      <c r="C56" s="20"/>
      <c r="D56" s="20"/>
      <c r="E56" s="22" t="s">
        <v>1</v>
      </c>
      <c r="F56" s="100" t="s">
        <v>30</v>
      </c>
      <c r="G56" s="101"/>
      <c r="H56" s="101"/>
    </row>
    <row r="57" spans="1:8" ht="15.75" x14ac:dyDescent="0.25">
      <c r="A57" s="20"/>
      <c r="B57" s="20"/>
      <c r="C57" s="20"/>
      <c r="D57" s="102" t="s">
        <v>3</v>
      </c>
      <c r="E57" s="102"/>
      <c r="F57" s="23" t="s">
        <v>4</v>
      </c>
      <c r="G57" s="20"/>
      <c r="H57" s="20"/>
    </row>
    <row r="58" spans="1:8" ht="15.75" x14ac:dyDescent="0.25">
      <c r="A58" s="94" t="s">
        <v>5</v>
      </c>
      <c r="B58" s="94" t="s">
        <v>6</v>
      </c>
      <c r="C58" s="94"/>
      <c r="D58" s="94" t="s">
        <v>7</v>
      </c>
      <c r="E58" s="98" t="s">
        <v>8</v>
      </c>
      <c r="F58" s="98"/>
      <c r="G58" s="98"/>
      <c r="H58" s="94" t="s">
        <v>9</v>
      </c>
    </row>
    <row r="59" spans="1:8" ht="15.75" x14ac:dyDescent="0.25">
      <c r="A59" s="95"/>
      <c r="B59" s="96"/>
      <c r="C59" s="97"/>
      <c r="D59" s="95"/>
      <c r="E59" s="8" t="s">
        <v>10</v>
      </c>
      <c r="F59" s="8" t="s">
        <v>11</v>
      </c>
      <c r="G59" s="8" t="s">
        <v>12</v>
      </c>
      <c r="H59" s="95"/>
    </row>
    <row r="60" spans="1:8" ht="15.75" x14ac:dyDescent="0.25">
      <c r="A60" s="9">
        <v>1</v>
      </c>
      <c r="B60" s="83">
        <v>2</v>
      </c>
      <c r="C60" s="83"/>
      <c r="D60" s="9">
        <v>3</v>
      </c>
      <c r="E60" s="9">
        <v>4</v>
      </c>
      <c r="F60" s="9">
        <v>5</v>
      </c>
      <c r="G60" s="9">
        <v>6</v>
      </c>
      <c r="H60" s="9">
        <v>7</v>
      </c>
    </row>
    <row r="61" spans="1:8" ht="15.75" x14ac:dyDescent="0.25">
      <c r="A61" s="84" t="s">
        <v>13</v>
      </c>
      <c r="B61" s="84"/>
      <c r="C61" s="84"/>
      <c r="D61" s="84"/>
      <c r="E61" s="84"/>
      <c r="F61" s="84"/>
      <c r="G61" s="84"/>
      <c r="H61" s="84"/>
    </row>
    <row r="62" spans="1:8" ht="15.75" x14ac:dyDescent="0.25">
      <c r="A62" s="15">
        <v>445.3</v>
      </c>
      <c r="B62" s="105" t="s">
        <v>31</v>
      </c>
      <c r="C62" s="105"/>
      <c r="D62" s="14" t="s">
        <v>32</v>
      </c>
      <c r="E62" s="12">
        <v>9.9700000000000006</v>
      </c>
      <c r="F62" s="15">
        <v>11.9</v>
      </c>
      <c r="G62" s="12">
        <v>8.8699999999999992</v>
      </c>
      <c r="H62" s="12">
        <v>182.53</v>
      </c>
    </row>
    <row r="63" spans="1:8" ht="15.75" x14ac:dyDescent="0.25">
      <c r="A63" s="12">
        <v>211.05</v>
      </c>
      <c r="B63" s="105" t="s">
        <v>19</v>
      </c>
      <c r="C63" s="105"/>
      <c r="D63" s="14" t="s">
        <v>20</v>
      </c>
      <c r="E63" s="12">
        <v>5.82</v>
      </c>
      <c r="F63" s="12">
        <v>4.3099999999999996</v>
      </c>
      <c r="G63" s="12">
        <v>37.08</v>
      </c>
      <c r="H63" s="15">
        <v>210.5</v>
      </c>
    </row>
    <row r="64" spans="1:8" ht="15.75" x14ac:dyDescent="0.25">
      <c r="A64" s="13">
        <v>283</v>
      </c>
      <c r="B64" s="105" t="s">
        <v>21</v>
      </c>
      <c r="C64" s="105"/>
      <c r="D64" s="13">
        <v>200</v>
      </c>
      <c r="E64" s="14"/>
      <c r="F64" s="14"/>
      <c r="G64" s="12">
        <v>9.98</v>
      </c>
      <c r="H64" s="15">
        <v>39.9</v>
      </c>
    </row>
    <row r="65" spans="1:8" ht="15.75" x14ac:dyDescent="0.25">
      <c r="A65" s="10"/>
      <c r="B65" s="86" t="s">
        <v>68</v>
      </c>
      <c r="C65" s="86"/>
      <c r="D65" s="16">
        <v>150</v>
      </c>
      <c r="E65" s="11">
        <v>0.75</v>
      </c>
      <c r="F65" s="11">
        <v>0.15</v>
      </c>
      <c r="G65" s="17">
        <v>15.15</v>
      </c>
      <c r="H65" s="16">
        <v>69</v>
      </c>
    </row>
    <row r="66" spans="1:8" ht="15.75" x14ac:dyDescent="0.25">
      <c r="A66" s="10">
        <v>27.01</v>
      </c>
      <c r="B66" s="112" t="s">
        <v>48</v>
      </c>
      <c r="C66" s="113"/>
      <c r="D66" s="16">
        <v>10</v>
      </c>
      <c r="E66" s="10">
        <v>2.63</v>
      </c>
      <c r="F66" s="10">
        <v>2.66</v>
      </c>
      <c r="G66" s="11"/>
      <c r="H66" s="16">
        <v>35</v>
      </c>
    </row>
    <row r="67" spans="1:8" ht="15.75" x14ac:dyDescent="0.25">
      <c r="A67" s="12">
        <v>420.06</v>
      </c>
      <c r="B67" s="105" t="s">
        <v>17</v>
      </c>
      <c r="C67" s="105"/>
      <c r="D67" s="13">
        <v>50</v>
      </c>
      <c r="E67" s="13">
        <v>4</v>
      </c>
      <c r="F67" s="15">
        <v>0.5</v>
      </c>
      <c r="G67" s="15">
        <v>27.5</v>
      </c>
      <c r="H67" s="13">
        <v>130</v>
      </c>
    </row>
    <row r="68" spans="1:8" ht="15.75" x14ac:dyDescent="0.25">
      <c r="A68" s="107" t="s">
        <v>33</v>
      </c>
      <c r="B68" s="108"/>
      <c r="C68" s="109"/>
      <c r="D68" s="48">
        <v>665</v>
      </c>
      <c r="E68" s="18">
        <f>SUM(E62:E67)</f>
        <v>23.169999999999998</v>
      </c>
      <c r="F68" s="18">
        <f>SUM(F62:F67)</f>
        <v>19.52</v>
      </c>
      <c r="G68" s="18">
        <f>SUM(G62:G67)</f>
        <v>98.58</v>
      </c>
      <c r="H68" s="18">
        <f>SUM(H62:H67)</f>
        <v>666.93</v>
      </c>
    </row>
    <row r="69" spans="1:8" ht="15.75" x14ac:dyDescent="0.25">
      <c r="A69" s="84" t="s">
        <v>73</v>
      </c>
      <c r="B69" s="84"/>
      <c r="C69" s="84"/>
      <c r="D69" s="84"/>
      <c r="E69" s="84"/>
      <c r="F69" s="84"/>
      <c r="G69" s="84"/>
      <c r="H69" s="84"/>
    </row>
    <row r="70" spans="1:8" ht="15.75" x14ac:dyDescent="0.25">
      <c r="A70" s="51">
        <v>2.1</v>
      </c>
      <c r="B70" s="85" t="s">
        <v>114</v>
      </c>
      <c r="C70" s="85"/>
      <c r="D70" s="51">
        <v>60</v>
      </c>
      <c r="E70" s="51">
        <v>1.38</v>
      </c>
      <c r="F70" s="51">
        <v>3.08</v>
      </c>
      <c r="G70" s="51">
        <v>7.01</v>
      </c>
      <c r="H70" s="51">
        <v>62.12</v>
      </c>
    </row>
    <row r="71" spans="1:8" ht="15.75" x14ac:dyDescent="0.25">
      <c r="A71" s="34">
        <v>450.13</v>
      </c>
      <c r="B71" s="117" t="s">
        <v>84</v>
      </c>
      <c r="C71" s="117"/>
      <c r="D71" s="47">
        <v>250</v>
      </c>
      <c r="E71" s="34">
        <v>1.72</v>
      </c>
      <c r="F71" s="34">
        <v>6.27</v>
      </c>
      <c r="G71" s="34">
        <v>11.83</v>
      </c>
      <c r="H71" s="34">
        <v>110.91</v>
      </c>
    </row>
    <row r="72" spans="1:8" ht="29.25" customHeight="1" x14ac:dyDescent="0.25">
      <c r="A72" s="12">
        <v>80.55</v>
      </c>
      <c r="B72" s="105" t="s">
        <v>14</v>
      </c>
      <c r="C72" s="105"/>
      <c r="D72" s="14" t="s">
        <v>77</v>
      </c>
      <c r="E72" s="12">
        <v>9.15</v>
      </c>
      <c r="F72" s="12">
        <v>7.03</v>
      </c>
      <c r="G72" s="12">
        <v>1.96</v>
      </c>
      <c r="H72" s="12">
        <v>108.13</v>
      </c>
    </row>
    <row r="73" spans="1:8" ht="15.75" x14ac:dyDescent="0.25">
      <c r="A73" s="12">
        <v>611.02</v>
      </c>
      <c r="B73" s="105" t="s">
        <v>15</v>
      </c>
      <c r="C73" s="105"/>
      <c r="D73" s="13">
        <v>180</v>
      </c>
      <c r="E73" s="12">
        <v>4.55</v>
      </c>
      <c r="F73" s="12">
        <v>7.88</v>
      </c>
      <c r="G73" s="12">
        <v>46.75</v>
      </c>
      <c r="H73" s="12">
        <v>275.89</v>
      </c>
    </row>
    <row r="74" spans="1:8" ht="15.75" x14ac:dyDescent="0.25">
      <c r="A74" s="13">
        <v>283</v>
      </c>
      <c r="B74" s="105" t="s">
        <v>21</v>
      </c>
      <c r="C74" s="105"/>
      <c r="D74" s="13">
        <v>200</v>
      </c>
      <c r="E74" s="14"/>
      <c r="F74" s="14"/>
      <c r="G74" s="12">
        <v>9.98</v>
      </c>
      <c r="H74" s="15">
        <v>39.9</v>
      </c>
    </row>
    <row r="75" spans="1:8" ht="15.75" x14ac:dyDescent="0.25">
      <c r="A75" s="12">
        <v>420.06</v>
      </c>
      <c r="B75" s="105" t="s">
        <v>17</v>
      </c>
      <c r="C75" s="105"/>
      <c r="D75" s="13">
        <v>50</v>
      </c>
      <c r="E75" s="13">
        <v>4</v>
      </c>
      <c r="F75" s="15">
        <v>0.5</v>
      </c>
      <c r="G75" s="15">
        <v>27.5</v>
      </c>
      <c r="H75" s="13">
        <v>130</v>
      </c>
    </row>
    <row r="76" spans="1:8" ht="15.75" x14ac:dyDescent="0.25">
      <c r="A76" s="12">
        <v>421.11</v>
      </c>
      <c r="B76" s="105" t="s">
        <v>78</v>
      </c>
      <c r="C76" s="105"/>
      <c r="D76" s="13">
        <v>40</v>
      </c>
      <c r="E76" s="15">
        <v>3.2</v>
      </c>
      <c r="F76" s="15">
        <v>0.4</v>
      </c>
      <c r="G76" s="15">
        <v>18.399999999999999</v>
      </c>
      <c r="H76" s="13">
        <v>88</v>
      </c>
    </row>
    <row r="77" spans="1:8" ht="15.75" x14ac:dyDescent="0.25">
      <c r="A77" s="107" t="s">
        <v>79</v>
      </c>
      <c r="B77" s="108"/>
      <c r="C77" s="109"/>
      <c r="D77" s="48">
        <v>870</v>
      </c>
      <c r="E77" s="18">
        <f>SUM(E70:E76)</f>
        <v>24</v>
      </c>
      <c r="F77" s="18">
        <f t="shared" ref="F77:H77" si="1">SUM(F70:F76)</f>
        <v>25.159999999999997</v>
      </c>
      <c r="G77" s="18">
        <f t="shared" si="1"/>
        <v>123.43</v>
      </c>
      <c r="H77" s="18">
        <f t="shared" si="1"/>
        <v>814.94999999999993</v>
      </c>
    </row>
    <row r="78" spans="1:8" ht="15.75" x14ac:dyDescent="0.25">
      <c r="A78" s="107" t="s">
        <v>80</v>
      </c>
      <c r="B78" s="108"/>
      <c r="C78" s="109"/>
      <c r="D78" s="48">
        <f>D68+D77</f>
        <v>1535</v>
      </c>
      <c r="E78" s="18">
        <f>E68+E77</f>
        <v>47.17</v>
      </c>
      <c r="F78" s="18">
        <f>F68+F77</f>
        <v>44.679999999999993</v>
      </c>
      <c r="G78" s="18">
        <f>G68+G77</f>
        <v>222.01</v>
      </c>
      <c r="H78" s="18">
        <f>H68+H77</f>
        <v>1481.8799999999999</v>
      </c>
    </row>
    <row r="79" spans="1:8" ht="15.75" x14ac:dyDescent="0.25">
      <c r="A79" s="19"/>
      <c r="B79" s="20"/>
      <c r="C79" s="20"/>
      <c r="D79" s="20"/>
      <c r="E79" s="20"/>
      <c r="F79" s="20"/>
      <c r="G79" s="20"/>
      <c r="H79" s="20"/>
    </row>
    <row r="80" spans="1:8" ht="15.75" x14ac:dyDescent="0.25">
      <c r="A80" s="99" t="s">
        <v>34</v>
      </c>
      <c r="B80" s="99"/>
      <c r="C80" s="99"/>
      <c r="D80" s="99"/>
      <c r="E80" s="99"/>
      <c r="F80" s="99"/>
      <c r="G80" s="99"/>
      <c r="H80" s="99"/>
    </row>
    <row r="81" spans="1:8" ht="15.75" x14ac:dyDescent="0.25">
      <c r="A81" s="21" t="s">
        <v>0</v>
      </c>
      <c r="B81" s="20"/>
      <c r="C81" s="20"/>
      <c r="D81" s="20"/>
      <c r="E81" s="22" t="s">
        <v>1</v>
      </c>
      <c r="F81" s="100" t="s">
        <v>35</v>
      </c>
      <c r="G81" s="101"/>
      <c r="H81" s="101"/>
    </row>
    <row r="82" spans="1:8" ht="15.75" x14ac:dyDescent="0.25">
      <c r="A82" s="20"/>
      <c r="B82" s="20"/>
      <c r="C82" s="20"/>
      <c r="D82" s="102" t="s">
        <v>3</v>
      </c>
      <c r="E82" s="102"/>
      <c r="F82" s="23" t="s">
        <v>4</v>
      </c>
      <c r="G82" s="20"/>
      <c r="H82" s="20"/>
    </row>
    <row r="83" spans="1:8" ht="15.75" x14ac:dyDescent="0.25">
      <c r="A83" s="94" t="s">
        <v>5</v>
      </c>
      <c r="B83" s="94" t="s">
        <v>6</v>
      </c>
      <c r="C83" s="94"/>
      <c r="D83" s="94" t="s">
        <v>7</v>
      </c>
      <c r="E83" s="98" t="s">
        <v>8</v>
      </c>
      <c r="F83" s="98"/>
      <c r="G83" s="98"/>
      <c r="H83" s="94" t="s">
        <v>9</v>
      </c>
    </row>
    <row r="84" spans="1:8" ht="15.75" x14ac:dyDescent="0.25">
      <c r="A84" s="95"/>
      <c r="B84" s="96"/>
      <c r="C84" s="97"/>
      <c r="D84" s="95"/>
      <c r="E84" s="8" t="s">
        <v>10</v>
      </c>
      <c r="F84" s="8" t="s">
        <v>11</v>
      </c>
      <c r="G84" s="8" t="s">
        <v>12</v>
      </c>
      <c r="H84" s="95"/>
    </row>
    <row r="85" spans="1:8" ht="15.75" x14ac:dyDescent="0.25">
      <c r="A85" s="9">
        <v>1</v>
      </c>
      <c r="B85" s="83">
        <v>2</v>
      </c>
      <c r="C85" s="83"/>
      <c r="D85" s="9">
        <v>3</v>
      </c>
      <c r="E85" s="9">
        <v>4</v>
      </c>
      <c r="F85" s="9">
        <v>5</v>
      </c>
      <c r="G85" s="9">
        <v>6</v>
      </c>
      <c r="H85" s="9">
        <v>7</v>
      </c>
    </row>
    <row r="86" spans="1:8" ht="15.75" x14ac:dyDescent="0.25">
      <c r="A86" s="84" t="s">
        <v>13</v>
      </c>
      <c r="B86" s="84"/>
      <c r="C86" s="84"/>
      <c r="D86" s="84"/>
      <c r="E86" s="84"/>
      <c r="F86" s="84"/>
      <c r="G86" s="84"/>
      <c r="H86" s="84"/>
    </row>
    <row r="87" spans="1:8" ht="15.75" x14ac:dyDescent="0.25">
      <c r="A87" s="15">
        <v>227.7</v>
      </c>
      <c r="B87" s="105" t="s">
        <v>36</v>
      </c>
      <c r="C87" s="105"/>
      <c r="D87" s="14" t="s">
        <v>37</v>
      </c>
      <c r="E87" s="12">
        <v>23.37</v>
      </c>
      <c r="F87" s="12">
        <v>8.57</v>
      </c>
      <c r="G87" s="12">
        <v>21.09</v>
      </c>
      <c r="H87" s="15">
        <v>259.10000000000002</v>
      </c>
    </row>
    <row r="88" spans="1:8" ht="15.75" customHeight="1" x14ac:dyDescent="0.25">
      <c r="A88" s="15" t="s">
        <v>126</v>
      </c>
      <c r="B88" s="87" t="s">
        <v>127</v>
      </c>
      <c r="C88" s="88"/>
      <c r="D88" s="14">
        <v>200</v>
      </c>
      <c r="E88" s="12">
        <v>1.33</v>
      </c>
      <c r="F88" s="12">
        <v>3.87</v>
      </c>
      <c r="G88" s="12">
        <v>9.33</v>
      </c>
      <c r="H88" s="15">
        <v>77</v>
      </c>
    </row>
    <row r="89" spans="1:8" ht="15.75" x14ac:dyDescent="0.25">
      <c r="A89" s="13">
        <v>283</v>
      </c>
      <c r="B89" s="105" t="s">
        <v>21</v>
      </c>
      <c r="C89" s="105"/>
      <c r="D89" s="13">
        <v>200</v>
      </c>
      <c r="E89" s="14"/>
      <c r="F89" s="14"/>
      <c r="G89" s="12">
        <v>9.98</v>
      </c>
      <c r="H89" s="15">
        <v>39.9</v>
      </c>
    </row>
    <row r="90" spans="1:8" ht="15.75" x14ac:dyDescent="0.25">
      <c r="A90" s="12">
        <v>420.06</v>
      </c>
      <c r="B90" s="105" t="s">
        <v>17</v>
      </c>
      <c r="C90" s="105"/>
      <c r="D90" s="13">
        <v>50</v>
      </c>
      <c r="E90" s="13">
        <v>4</v>
      </c>
      <c r="F90" s="15">
        <v>0.5</v>
      </c>
      <c r="G90" s="15">
        <v>27.5</v>
      </c>
      <c r="H90" s="13">
        <v>130</v>
      </c>
    </row>
    <row r="91" spans="1:8" ht="15.75" x14ac:dyDescent="0.25">
      <c r="A91" s="12">
        <v>401.08</v>
      </c>
      <c r="B91" s="105" t="s">
        <v>38</v>
      </c>
      <c r="C91" s="105"/>
      <c r="D91" s="13">
        <v>8</v>
      </c>
      <c r="E91" s="12">
        <v>0.06</v>
      </c>
      <c r="F91" s="15">
        <v>5.8</v>
      </c>
      <c r="G91" s="15">
        <v>0.1</v>
      </c>
      <c r="H91" s="12">
        <v>52.88</v>
      </c>
    </row>
    <row r="92" spans="1:8" ht="15.75" x14ac:dyDescent="0.25">
      <c r="A92" s="12">
        <v>38.590000000000003</v>
      </c>
      <c r="B92" s="105" t="s">
        <v>39</v>
      </c>
      <c r="C92" s="105"/>
      <c r="D92" s="28">
        <v>125</v>
      </c>
      <c r="E92" s="15">
        <v>0.5</v>
      </c>
      <c r="F92" s="15">
        <v>0.5</v>
      </c>
      <c r="G92" s="12">
        <v>12.25</v>
      </c>
      <c r="H92" s="12">
        <v>58.75</v>
      </c>
    </row>
    <row r="93" spans="1:8" ht="15.75" x14ac:dyDescent="0.25">
      <c r="A93" s="37" t="s">
        <v>33</v>
      </c>
      <c r="B93" s="30"/>
      <c r="C93" s="30"/>
      <c r="D93" s="48">
        <v>688</v>
      </c>
      <c r="E93" s="18">
        <f>SUM(E87:E92)</f>
        <v>29.26</v>
      </c>
      <c r="F93" s="18">
        <f>SUM(F87:F92)</f>
        <v>19.240000000000002</v>
      </c>
      <c r="G93" s="18">
        <f>SUM(G87:G92)</f>
        <v>80.25</v>
      </c>
      <c r="H93" s="18">
        <f>SUM(H87:H92)</f>
        <v>617.63</v>
      </c>
    </row>
    <row r="94" spans="1:8" ht="15.75" x14ac:dyDescent="0.25">
      <c r="A94" s="84" t="s">
        <v>73</v>
      </c>
      <c r="B94" s="84"/>
      <c r="C94" s="84"/>
      <c r="D94" s="84"/>
      <c r="E94" s="84"/>
      <c r="F94" s="84"/>
      <c r="G94" s="84"/>
      <c r="H94" s="84"/>
    </row>
    <row r="95" spans="1:8" ht="15.75" x14ac:dyDescent="0.25">
      <c r="A95" s="51">
        <v>41</v>
      </c>
      <c r="B95" s="85" t="s">
        <v>110</v>
      </c>
      <c r="C95" s="85"/>
      <c r="D95" s="51">
        <v>60</v>
      </c>
      <c r="E95" s="51">
        <v>2.2200000000000002</v>
      </c>
      <c r="F95" s="51">
        <v>6.3</v>
      </c>
      <c r="G95" s="51">
        <v>3.66</v>
      </c>
      <c r="H95" s="51">
        <v>80.400000000000006</v>
      </c>
    </row>
    <row r="96" spans="1:8" ht="15.75" x14ac:dyDescent="0.25">
      <c r="A96" s="34">
        <v>56.13</v>
      </c>
      <c r="B96" s="117" t="s">
        <v>40</v>
      </c>
      <c r="C96" s="117"/>
      <c r="D96" s="45" t="s">
        <v>75</v>
      </c>
      <c r="E96" s="34">
        <v>1.6</v>
      </c>
      <c r="F96" s="34">
        <v>4.53</v>
      </c>
      <c r="G96" s="34">
        <v>8.1199999999999992</v>
      </c>
      <c r="H96" s="34">
        <v>80.489999999999995</v>
      </c>
    </row>
    <row r="97" spans="1:8" ht="15.75" x14ac:dyDescent="0.25">
      <c r="A97" s="12">
        <v>445.35</v>
      </c>
      <c r="B97" s="105" t="s">
        <v>85</v>
      </c>
      <c r="C97" s="105"/>
      <c r="D97" s="14" t="s">
        <v>42</v>
      </c>
      <c r="E97" s="12">
        <v>9.8699999999999992</v>
      </c>
      <c r="F97" s="12">
        <v>11.79</v>
      </c>
      <c r="G97" s="12">
        <v>8.34</v>
      </c>
      <c r="H97" s="12">
        <v>178.98</v>
      </c>
    </row>
    <row r="98" spans="1:8" ht="15.75" x14ac:dyDescent="0.25">
      <c r="A98" s="13">
        <v>302</v>
      </c>
      <c r="B98" s="105" t="s">
        <v>43</v>
      </c>
      <c r="C98" s="105"/>
      <c r="D98" s="14" t="s">
        <v>20</v>
      </c>
      <c r="E98" s="12">
        <v>4.7699999999999996</v>
      </c>
      <c r="F98" s="12">
        <v>4.8600000000000003</v>
      </c>
      <c r="G98" s="12">
        <v>21.48</v>
      </c>
      <c r="H98" s="12">
        <v>148.55000000000001</v>
      </c>
    </row>
    <row r="99" spans="1:8" ht="15.75" x14ac:dyDescent="0.25">
      <c r="A99" s="13">
        <v>283</v>
      </c>
      <c r="B99" s="105" t="s">
        <v>21</v>
      </c>
      <c r="C99" s="105"/>
      <c r="D99" s="13">
        <v>200</v>
      </c>
      <c r="E99" s="14"/>
      <c r="F99" s="14"/>
      <c r="G99" s="12">
        <v>9.98</v>
      </c>
      <c r="H99" s="15">
        <v>39.9</v>
      </c>
    </row>
    <row r="100" spans="1:8" ht="15.75" x14ac:dyDescent="0.25">
      <c r="A100" s="12">
        <v>420.06</v>
      </c>
      <c r="B100" s="105" t="s">
        <v>17</v>
      </c>
      <c r="C100" s="105"/>
      <c r="D100" s="13">
        <v>50</v>
      </c>
      <c r="E100" s="13">
        <v>4</v>
      </c>
      <c r="F100" s="15">
        <v>0.5</v>
      </c>
      <c r="G100" s="15">
        <v>27.5</v>
      </c>
      <c r="H100" s="13">
        <v>130</v>
      </c>
    </row>
    <row r="101" spans="1:8" ht="15.75" x14ac:dyDescent="0.25">
      <c r="A101" s="12">
        <v>421.11</v>
      </c>
      <c r="B101" s="105" t="s">
        <v>78</v>
      </c>
      <c r="C101" s="105"/>
      <c r="D101" s="28">
        <v>40</v>
      </c>
      <c r="E101" s="15">
        <v>3.2</v>
      </c>
      <c r="F101" s="15">
        <v>0.4</v>
      </c>
      <c r="G101" s="15">
        <v>18.399999999999999</v>
      </c>
      <c r="H101" s="13">
        <v>88</v>
      </c>
    </row>
    <row r="102" spans="1:8" ht="15.75" x14ac:dyDescent="0.25">
      <c r="A102" s="37" t="s">
        <v>79</v>
      </c>
      <c r="B102" s="30"/>
      <c r="C102" s="30"/>
      <c r="D102" s="48">
        <f>805</f>
        <v>805</v>
      </c>
      <c r="E102" s="18">
        <f>SUM(E95:E101)</f>
        <v>25.66</v>
      </c>
      <c r="F102" s="18">
        <f t="shared" ref="F102:H102" si="2">SUM(F95:F101)</f>
        <v>28.379999999999995</v>
      </c>
      <c r="G102" s="18">
        <f t="shared" si="2"/>
        <v>97.47999999999999</v>
      </c>
      <c r="H102" s="18">
        <f t="shared" si="2"/>
        <v>746.32</v>
      </c>
    </row>
    <row r="103" spans="1:8" ht="15.75" x14ac:dyDescent="0.25">
      <c r="A103" s="38" t="s">
        <v>80</v>
      </c>
      <c r="B103" s="39"/>
      <c r="C103" s="39"/>
      <c r="D103" s="48">
        <f>D93+D102</f>
        <v>1493</v>
      </c>
      <c r="E103" s="18">
        <f>E93+E102</f>
        <v>54.92</v>
      </c>
      <c r="F103" s="18">
        <f>F93+F102</f>
        <v>47.62</v>
      </c>
      <c r="G103" s="18">
        <f>G93+G102</f>
        <v>177.73</v>
      </c>
      <c r="H103" s="18">
        <f>H93+H102</f>
        <v>1363.95</v>
      </c>
    </row>
    <row r="104" spans="1:8" ht="15.75" x14ac:dyDescent="0.25">
      <c r="A104" s="19"/>
      <c r="B104" s="20"/>
      <c r="C104" s="20"/>
      <c r="D104" s="20"/>
      <c r="E104" s="20"/>
      <c r="F104" s="20"/>
      <c r="G104" s="20"/>
      <c r="H104" s="20"/>
    </row>
    <row r="105" spans="1:8" ht="15.75" x14ac:dyDescent="0.25">
      <c r="A105" s="99" t="s">
        <v>44</v>
      </c>
      <c r="B105" s="99"/>
      <c r="C105" s="99"/>
      <c r="D105" s="99"/>
      <c r="E105" s="99"/>
      <c r="F105" s="99"/>
      <c r="G105" s="99"/>
      <c r="H105" s="99"/>
    </row>
    <row r="106" spans="1:8" ht="15.75" x14ac:dyDescent="0.25">
      <c r="A106" s="21" t="s">
        <v>0</v>
      </c>
      <c r="B106" s="20"/>
      <c r="C106" s="20"/>
      <c r="D106" s="20"/>
      <c r="E106" s="22" t="s">
        <v>1</v>
      </c>
      <c r="F106" s="100" t="s">
        <v>45</v>
      </c>
      <c r="G106" s="101"/>
      <c r="H106" s="101"/>
    </row>
    <row r="107" spans="1:8" ht="15.75" x14ac:dyDescent="0.25">
      <c r="A107" s="20"/>
      <c r="B107" s="20"/>
      <c r="C107" s="20"/>
      <c r="D107" s="102" t="s">
        <v>3</v>
      </c>
      <c r="E107" s="102"/>
      <c r="F107" s="23" t="s">
        <v>4</v>
      </c>
      <c r="G107" s="20"/>
      <c r="H107" s="20"/>
    </row>
    <row r="108" spans="1:8" ht="15.75" x14ac:dyDescent="0.25">
      <c r="A108" s="94" t="s">
        <v>5</v>
      </c>
      <c r="B108" s="94" t="s">
        <v>6</v>
      </c>
      <c r="C108" s="94"/>
      <c r="D108" s="94" t="s">
        <v>7</v>
      </c>
      <c r="E108" s="98" t="s">
        <v>8</v>
      </c>
      <c r="F108" s="98"/>
      <c r="G108" s="98"/>
      <c r="H108" s="94" t="s">
        <v>9</v>
      </c>
    </row>
    <row r="109" spans="1:8" ht="15.75" x14ac:dyDescent="0.25">
      <c r="A109" s="95"/>
      <c r="B109" s="96"/>
      <c r="C109" s="97"/>
      <c r="D109" s="95"/>
      <c r="E109" s="8" t="s">
        <v>10</v>
      </c>
      <c r="F109" s="8" t="s">
        <v>11</v>
      </c>
      <c r="G109" s="8" t="s">
        <v>12</v>
      </c>
      <c r="H109" s="95"/>
    </row>
    <row r="110" spans="1:8" ht="15.75" x14ac:dyDescent="0.25">
      <c r="A110" s="9">
        <v>1</v>
      </c>
      <c r="B110" s="83">
        <v>2</v>
      </c>
      <c r="C110" s="83"/>
      <c r="D110" s="9">
        <v>3</v>
      </c>
      <c r="E110" s="9">
        <v>4</v>
      </c>
      <c r="F110" s="9">
        <v>5</v>
      </c>
      <c r="G110" s="9">
        <v>6</v>
      </c>
      <c r="H110" s="9">
        <v>7</v>
      </c>
    </row>
    <row r="111" spans="1:8" ht="15.75" x14ac:dyDescent="0.25">
      <c r="A111" s="84" t="s">
        <v>13</v>
      </c>
      <c r="B111" s="84"/>
      <c r="C111" s="84"/>
      <c r="D111" s="84"/>
      <c r="E111" s="84"/>
      <c r="F111" s="84"/>
      <c r="G111" s="84"/>
      <c r="H111" s="84"/>
    </row>
    <row r="112" spans="1:8" ht="15.75" x14ac:dyDescent="0.25">
      <c r="A112" s="12">
        <v>181.39</v>
      </c>
      <c r="B112" s="105" t="s">
        <v>46</v>
      </c>
      <c r="C112" s="105"/>
      <c r="D112" s="14" t="s">
        <v>47</v>
      </c>
      <c r="E112" s="15">
        <v>4.5999999999999996</v>
      </c>
      <c r="F112" s="12">
        <v>9.9600000000000009</v>
      </c>
      <c r="G112" s="12">
        <v>32.25</v>
      </c>
      <c r="H112" s="12">
        <v>237.47</v>
      </c>
    </row>
    <row r="113" spans="1:8" ht="15" customHeight="1" x14ac:dyDescent="0.25">
      <c r="A113" s="16">
        <v>107</v>
      </c>
      <c r="B113" s="103" t="s">
        <v>103</v>
      </c>
      <c r="C113" s="104"/>
      <c r="D113" s="16">
        <v>200</v>
      </c>
      <c r="E113" s="10">
        <v>2.4</v>
      </c>
      <c r="F113" s="10">
        <v>0.1</v>
      </c>
      <c r="G113" s="10">
        <v>41.4</v>
      </c>
      <c r="H113" s="10">
        <v>171</v>
      </c>
    </row>
    <row r="114" spans="1:8" ht="15.75" x14ac:dyDescent="0.25">
      <c r="A114" s="12">
        <v>420.05</v>
      </c>
      <c r="B114" s="105" t="s">
        <v>17</v>
      </c>
      <c r="C114" s="105"/>
      <c r="D114" s="13">
        <v>45</v>
      </c>
      <c r="E114" s="15">
        <v>3.6</v>
      </c>
      <c r="F114" s="12">
        <v>0.45</v>
      </c>
      <c r="G114" s="12">
        <v>24.75</v>
      </c>
      <c r="H114" s="13">
        <v>117</v>
      </c>
    </row>
    <row r="115" spans="1:8" ht="15.75" x14ac:dyDescent="0.25">
      <c r="A115" s="12">
        <v>27.01</v>
      </c>
      <c r="B115" s="105" t="s">
        <v>48</v>
      </c>
      <c r="C115" s="105"/>
      <c r="D115" s="13">
        <v>10</v>
      </c>
      <c r="E115" s="12">
        <v>2.63</v>
      </c>
      <c r="F115" s="12">
        <v>2.66</v>
      </c>
      <c r="G115" s="14"/>
      <c r="H115" s="13">
        <v>35</v>
      </c>
    </row>
    <row r="116" spans="1:8" ht="15.75" x14ac:dyDescent="0.25">
      <c r="A116" s="10"/>
      <c r="B116" s="112" t="s">
        <v>66</v>
      </c>
      <c r="C116" s="113"/>
      <c r="D116" s="16">
        <v>200</v>
      </c>
      <c r="E116" s="24">
        <v>1</v>
      </c>
      <c r="F116" s="24">
        <v>0.2</v>
      </c>
      <c r="G116" s="24">
        <v>20.2</v>
      </c>
      <c r="H116" s="24">
        <v>92</v>
      </c>
    </row>
    <row r="117" spans="1:8" ht="15.75" x14ac:dyDescent="0.25">
      <c r="A117" s="12">
        <v>476.01</v>
      </c>
      <c r="B117" s="105" t="s">
        <v>26</v>
      </c>
      <c r="C117" s="105"/>
      <c r="D117" s="13">
        <v>100</v>
      </c>
      <c r="E117" s="15">
        <v>3.2</v>
      </c>
      <c r="F117" s="15">
        <v>3.2</v>
      </c>
      <c r="G117" s="15">
        <v>4.5</v>
      </c>
      <c r="H117" s="13">
        <v>62</v>
      </c>
    </row>
    <row r="118" spans="1:8" ht="15.75" x14ac:dyDescent="0.25">
      <c r="A118" s="37" t="s">
        <v>33</v>
      </c>
      <c r="B118" s="30"/>
      <c r="C118" s="30"/>
      <c r="D118" s="67">
        <v>715</v>
      </c>
      <c r="E118" s="18">
        <f>SUM(E112:E117)</f>
        <v>17.43</v>
      </c>
      <c r="F118" s="18">
        <f>SUM(F112:F117)</f>
        <v>16.57</v>
      </c>
      <c r="G118" s="18">
        <f>SUM(G112:G117)</f>
        <v>123.10000000000001</v>
      </c>
      <c r="H118" s="18">
        <f>SUM(H112:H117)</f>
        <v>714.47</v>
      </c>
    </row>
    <row r="119" spans="1:8" ht="15.75" x14ac:dyDescent="0.25">
      <c r="A119" s="84" t="s">
        <v>73</v>
      </c>
      <c r="B119" s="84"/>
      <c r="C119" s="84"/>
      <c r="D119" s="84"/>
      <c r="E119" s="84"/>
      <c r="F119" s="84"/>
      <c r="G119" s="84"/>
      <c r="H119" s="84"/>
    </row>
    <row r="120" spans="1:8" ht="15.75" x14ac:dyDescent="0.25">
      <c r="A120" s="51" t="s">
        <v>112</v>
      </c>
      <c r="B120" s="85" t="s">
        <v>115</v>
      </c>
      <c r="C120" s="85"/>
      <c r="D120" s="51">
        <v>60</v>
      </c>
      <c r="E120" s="51">
        <v>5</v>
      </c>
      <c r="F120" s="51">
        <v>2.5</v>
      </c>
      <c r="G120" s="51">
        <v>34.75</v>
      </c>
      <c r="H120" s="51">
        <v>105</v>
      </c>
    </row>
    <row r="121" spans="1:8" ht="15.75" x14ac:dyDescent="0.25">
      <c r="A121" s="34">
        <v>54.47</v>
      </c>
      <c r="B121" s="117" t="s">
        <v>86</v>
      </c>
      <c r="C121" s="117"/>
      <c r="D121" s="45" t="s">
        <v>75</v>
      </c>
      <c r="E121" s="34">
        <v>2.09</v>
      </c>
      <c r="F121" s="34">
        <v>5.01</v>
      </c>
      <c r="G121" s="35">
        <v>13.9</v>
      </c>
      <c r="H121" s="34">
        <v>109.77</v>
      </c>
    </row>
    <row r="122" spans="1:8" ht="15.75" x14ac:dyDescent="0.25">
      <c r="A122" s="12">
        <v>502.53</v>
      </c>
      <c r="B122" s="105" t="s">
        <v>87</v>
      </c>
      <c r="C122" s="105"/>
      <c r="D122" s="14" t="s">
        <v>42</v>
      </c>
      <c r="E122" s="12">
        <v>9.9499999999999993</v>
      </c>
      <c r="F122" s="12">
        <v>9.48</v>
      </c>
      <c r="G122" s="12">
        <v>8.57</v>
      </c>
      <c r="H122" s="12">
        <v>159.02000000000001</v>
      </c>
    </row>
    <row r="123" spans="1:8" ht="15.75" x14ac:dyDescent="0.25">
      <c r="A123" s="12">
        <v>138.06</v>
      </c>
      <c r="B123" s="105" t="s">
        <v>49</v>
      </c>
      <c r="C123" s="105"/>
      <c r="D123" s="13">
        <v>180</v>
      </c>
      <c r="E123" s="12">
        <v>3.95</v>
      </c>
      <c r="F123" s="12">
        <v>6.09</v>
      </c>
      <c r="G123" s="15">
        <v>26.5</v>
      </c>
      <c r="H123" s="12">
        <v>177.19</v>
      </c>
    </row>
    <row r="124" spans="1:8" ht="15.75" x14ac:dyDescent="0.25">
      <c r="A124" s="13">
        <v>283</v>
      </c>
      <c r="B124" s="105" t="s">
        <v>21</v>
      </c>
      <c r="C124" s="105"/>
      <c r="D124" s="13">
        <v>200</v>
      </c>
      <c r="E124" s="14"/>
      <c r="F124" s="14"/>
      <c r="G124" s="12">
        <v>9.98</v>
      </c>
      <c r="H124" s="15">
        <v>39.9</v>
      </c>
    </row>
    <row r="125" spans="1:8" ht="15.75" x14ac:dyDescent="0.25">
      <c r="A125" s="12">
        <v>420.05</v>
      </c>
      <c r="B125" s="105" t="s">
        <v>17</v>
      </c>
      <c r="C125" s="105"/>
      <c r="D125" s="13">
        <v>45</v>
      </c>
      <c r="E125" s="15">
        <v>3.6</v>
      </c>
      <c r="F125" s="12">
        <v>0.45</v>
      </c>
      <c r="G125" s="12">
        <v>24.75</v>
      </c>
      <c r="H125" s="13">
        <v>117</v>
      </c>
    </row>
    <row r="126" spans="1:8" ht="15.75" x14ac:dyDescent="0.25">
      <c r="A126" s="12">
        <v>421.11</v>
      </c>
      <c r="B126" s="105" t="s">
        <v>78</v>
      </c>
      <c r="C126" s="105"/>
      <c r="D126" s="13">
        <v>40</v>
      </c>
      <c r="E126" s="15">
        <v>3.2</v>
      </c>
      <c r="F126" s="15">
        <v>0.4</v>
      </c>
      <c r="G126" s="15">
        <v>18.399999999999999</v>
      </c>
      <c r="H126" s="13">
        <v>88</v>
      </c>
    </row>
    <row r="127" spans="1:8" ht="15.75" x14ac:dyDescent="0.25">
      <c r="A127" s="37" t="s">
        <v>79</v>
      </c>
      <c r="B127" s="30"/>
      <c r="C127" s="30"/>
      <c r="D127" s="67">
        <v>825</v>
      </c>
      <c r="E127" s="18">
        <f>SUM(E120:E126)</f>
        <v>27.79</v>
      </c>
      <c r="F127" s="18">
        <f t="shared" ref="F127:H127" si="3">SUM(F120:F126)</f>
        <v>23.93</v>
      </c>
      <c r="G127" s="18">
        <f t="shared" si="3"/>
        <v>136.85</v>
      </c>
      <c r="H127" s="18">
        <f t="shared" si="3"/>
        <v>795.88</v>
      </c>
    </row>
    <row r="128" spans="1:8" ht="15.75" x14ac:dyDescent="0.25">
      <c r="A128" s="38" t="s">
        <v>80</v>
      </c>
      <c r="B128" s="39"/>
      <c r="C128" s="39"/>
      <c r="D128" s="72">
        <f>D118+D127</f>
        <v>1540</v>
      </c>
      <c r="E128" s="18">
        <f>E118+E127</f>
        <v>45.22</v>
      </c>
      <c r="F128" s="18">
        <f>F118+F127</f>
        <v>40.5</v>
      </c>
      <c r="G128" s="18">
        <f>G118+G127</f>
        <v>259.95</v>
      </c>
      <c r="H128" s="18">
        <f>H118+H127</f>
        <v>1510.35</v>
      </c>
    </row>
    <row r="129" spans="1:8" ht="15.75" x14ac:dyDescent="0.25">
      <c r="A129" s="19"/>
      <c r="B129" s="20"/>
      <c r="C129" s="20"/>
      <c r="D129" s="20"/>
      <c r="E129" s="20"/>
      <c r="F129" s="20"/>
      <c r="G129" s="20"/>
      <c r="H129" s="20"/>
    </row>
    <row r="130" spans="1:8" ht="15.75" x14ac:dyDescent="0.25">
      <c r="A130" s="99" t="s">
        <v>50</v>
      </c>
      <c r="B130" s="99"/>
      <c r="C130" s="99"/>
      <c r="D130" s="99"/>
      <c r="E130" s="99"/>
      <c r="F130" s="99"/>
      <c r="G130" s="99"/>
      <c r="H130" s="99"/>
    </row>
    <row r="131" spans="1:8" ht="15.75" x14ac:dyDescent="0.25">
      <c r="A131" s="21" t="s">
        <v>0</v>
      </c>
      <c r="B131" s="20"/>
      <c r="C131" s="20"/>
      <c r="D131" s="20"/>
      <c r="E131" s="22" t="s">
        <v>1</v>
      </c>
      <c r="F131" s="100" t="s">
        <v>2</v>
      </c>
      <c r="G131" s="101"/>
      <c r="H131" s="101"/>
    </row>
    <row r="132" spans="1:8" ht="15.75" x14ac:dyDescent="0.25">
      <c r="A132" s="20"/>
      <c r="B132" s="20"/>
      <c r="C132" s="20"/>
      <c r="D132" s="102" t="s">
        <v>3</v>
      </c>
      <c r="E132" s="102"/>
      <c r="F132" s="23" t="s">
        <v>51</v>
      </c>
      <c r="G132" s="20"/>
      <c r="H132" s="20"/>
    </row>
    <row r="133" spans="1:8" ht="15.75" x14ac:dyDescent="0.25">
      <c r="A133" s="94" t="s">
        <v>5</v>
      </c>
      <c r="B133" s="94" t="s">
        <v>6</v>
      </c>
      <c r="C133" s="94"/>
      <c r="D133" s="94" t="s">
        <v>7</v>
      </c>
      <c r="E133" s="98" t="s">
        <v>8</v>
      </c>
      <c r="F133" s="98"/>
      <c r="G133" s="98"/>
      <c r="H133" s="94" t="s">
        <v>9</v>
      </c>
    </row>
    <row r="134" spans="1:8" ht="15.75" x14ac:dyDescent="0.25">
      <c r="A134" s="95"/>
      <c r="B134" s="96"/>
      <c r="C134" s="97"/>
      <c r="D134" s="95"/>
      <c r="E134" s="8" t="s">
        <v>10</v>
      </c>
      <c r="F134" s="8" t="s">
        <v>11</v>
      </c>
      <c r="G134" s="8" t="s">
        <v>12</v>
      </c>
      <c r="H134" s="95"/>
    </row>
    <row r="135" spans="1:8" ht="15.75" x14ac:dyDescent="0.25">
      <c r="A135" s="9">
        <v>1</v>
      </c>
      <c r="B135" s="83">
        <v>2</v>
      </c>
      <c r="C135" s="83"/>
      <c r="D135" s="9">
        <v>3</v>
      </c>
      <c r="E135" s="9">
        <v>4</v>
      </c>
      <c r="F135" s="9">
        <v>5</v>
      </c>
      <c r="G135" s="9">
        <v>6</v>
      </c>
      <c r="H135" s="9">
        <v>7</v>
      </c>
    </row>
    <row r="136" spans="1:8" ht="15.75" x14ac:dyDescent="0.25">
      <c r="A136" s="84" t="s">
        <v>13</v>
      </c>
      <c r="B136" s="84"/>
      <c r="C136" s="84"/>
      <c r="D136" s="84"/>
      <c r="E136" s="84"/>
      <c r="F136" s="84"/>
      <c r="G136" s="84"/>
      <c r="H136" s="84"/>
    </row>
    <row r="137" spans="1:8" ht="15.75" x14ac:dyDescent="0.25">
      <c r="A137" s="10">
        <v>502.53</v>
      </c>
      <c r="B137" s="112" t="s">
        <v>64</v>
      </c>
      <c r="C137" s="113"/>
      <c r="D137" s="11" t="s">
        <v>42</v>
      </c>
      <c r="E137" s="10">
        <v>9.9499999999999993</v>
      </c>
      <c r="F137" s="10">
        <v>9.48</v>
      </c>
      <c r="G137" s="10">
        <v>8.57</v>
      </c>
      <c r="H137" s="10">
        <v>159.02000000000001</v>
      </c>
    </row>
    <row r="138" spans="1:8" ht="15.75" x14ac:dyDescent="0.25">
      <c r="A138" s="12">
        <v>211.56</v>
      </c>
      <c r="B138" s="118" t="s">
        <v>52</v>
      </c>
      <c r="C138" s="119"/>
      <c r="D138" s="13">
        <v>160</v>
      </c>
      <c r="E138" s="12">
        <v>9.43</v>
      </c>
      <c r="F138" s="12">
        <v>12.55</v>
      </c>
      <c r="G138" s="12">
        <v>33.06</v>
      </c>
      <c r="H138" s="12">
        <v>283.91000000000003</v>
      </c>
    </row>
    <row r="139" spans="1:8" ht="15.75" x14ac:dyDescent="0.25">
      <c r="A139" s="12">
        <v>282.11</v>
      </c>
      <c r="B139" s="105" t="s">
        <v>16</v>
      </c>
      <c r="C139" s="105"/>
      <c r="D139" s="13">
        <v>200</v>
      </c>
      <c r="E139" s="14"/>
      <c r="F139" s="14"/>
      <c r="G139" s="15">
        <v>9.6999999999999993</v>
      </c>
      <c r="H139" s="13">
        <v>39</v>
      </c>
    </row>
    <row r="140" spans="1:8" ht="15.75" x14ac:dyDescent="0.25">
      <c r="A140" s="12">
        <v>420.06</v>
      </c>
      <c r="B140" s="105" t="s">
        <v>17</v>
      </c>
      <c r="C140" s="105"/>
      <c r="D140" s="13">
        <v>50</v>
      </c>
      <c r="E140" s="13">
        <v>4</v>
      </c>
      <c r="F140" s="15">
        <v>0.5</v>
      </c>
      <c r="G140" s="15">
        <v>27.5</v>
      </c>
      <c r="H140" s="13">
        <v>130</v>
      </c>
    </row>
    <row r="141" spans="1:8" ht="15.75" x14ac:dyDescent="0.25">
      <c r="A141" s="16">
        <v>401</v>
      </c>
      <c r="B141" s="112" t="s">
        <v>38</v>
      </c>
      <c r="C141" s="113"/>
      <c r="D141" s="16">
        <v>10</v>
      </c>
      <c r="E141" s="10">
        <v>0.08</v>
      </c>
      <c r="F141" s="10">
        <v>7.25</v>
      </c>
      <c r="G141" s="10">
        <v>0.13</v>
      </c>
      <c r="H141" s="17">
        <v>66.099999999999994</v>
      </c>
    </row>
    <row r="142" spans="1:8" ht="15.75" x14ac:dyDescent="0.25">
      <c r="A142" s="13">
        <v>38</v>
      </c>
      <c r="B142" s="105" t="s">
        <v>39</v>
      </c>
      <c r="C142" s="105"/>
      <c r="D142" s="28">
        <v>100</v>
      </c>
      <c r="E142" s="15">
        <v>0.4</v>
      </c>
      <c r="F142" s="15">
        <v>0.4</v>
      </c>
      <c r="G142" s="15">
        <v>9.8000000000000007</v>
      </c>
      <c r="H142" s="13">
        <v>47</v>
      </c>
    </row>
    <row r="143" spans="1:8" ht="15.75" x14ac:dyDescent="0.25">
      <c r="A143" s="37" t="s">
        <v>33</v>
      </c>
      <c r="B143" s="30"/>
      <c r="C143" s="30"/>
      <c r="D143" s="48">
        <v>610</v>
      </c>
      <c r="E143" s="18">
        <f>SUM(E137:E142)</f>
        <v>23.859999999999996</v>
      </c>
      <c r="F143" s="18">
        <f>SUM(F137:F142)</f>
        <v>30.18</v>
      </c>
      <c r="G143" s="18">
        <f>SUM(G137:G142)</f>
        <v>88.759999999999991</v>
      </c>
      <c r="H143" s="18">
        <f>SUM(H137:H142)</f>
        <v>725.03000000000009</v>
      </c>
    </row>
    <row r="144" spans="1:8" ht="15.75" x14ac:dyDescent="0.25">
      <c r="A144" s="84" t="s">
        <v>73</v>
      </c>
      <c r="B144" s="84"/>
      <c r="C144" s="84"/>
      <c r="D144" s="84"/>
      <c r="E144" s="84"/>
      <c r="F144" s="84"/>
      <c r="G144" s="84"/>
      <c r="H144" s="84"/>
    </row>
    <row r="145" spans="1:8" ht="15.75" x14ac:dyDescent="0.25">
      <c r="A145" s="51">
        <v>15</v>
      </c>
      <c r="B145" s="110" t="s">
        <v>108</v>
      </c>
      <c r="C145" s="111"/>
      <c r="D145" s="51">
        <v>60</v>
      </c>
      <c r="E145" s="51">
        <v>0.9</v>
      </c>
      <c r="F145" s="51">
        <v>2.76</v>
      </c>
      <c r="G145" s="51">
        <v>6.48</v>
      </c>
      <c r="H145" s="51">
        <v>71</v>
      </c>
    </row>
    <row r="146" spans="1:8" ht="15.75" x14ac:dyDescent="0.25">
      <c r="A146" s="34">
        <v>56.21</v>
      </c>
      <c r="B146" s="117" t="s">
        <v>88</v>
      </c>
      <c r="C146" s="117"/>
      <c r="D146" s="45" t="s">
        <v>41</v>
      </c>
      <c r="E146" s="34">
        <v>2.14</v>
      </c>
      <c r="F146" s="34">
        <v>5.76</v>
      </c>
      <c r="G146" s="34">
        <v>11.48</v>
      </c>
      <c r="H146" s="34">
        <v>107.06</v>
      </c>
    </row>
    <row r="147" spans="1:8" ht="15.75" x14ac:dyDescent="0.25">
      <c r="A147" s="12">
        <v>131.80000000000001</v>
      </c>
      <c r="B147" s="105" t="s">
        <v>53</v>
      </c>
      <c r="C147" s="105"/>
      <c r="D147" s="13">
        <v>180</v>
      </c>
      <c r="E147" s="12">
        <v>15.21</v>
      </c>
      <c r="F147" s="12">
        <v>16.649999999999999</v>
      </c>
      <c r="G147" s="12">
        <v>37.28</v>
      </c>
      <c r="H147" s="12">
        <v>359.21</v>
      </c>
    </row>
    <row r="148" spans="1:8" ht="15.75" x14ac:dyDescent="0.25">
      <c r="A148" s="13">
        <v>283</v>
      </c>
      <c r="B148" s="105" t="s">
        <v>21</v>
      </c>
      <c r="C148" s="105"/>
      <c r="D148" s="13">
        <v>200</v>
      </c>
      <c r="E148" s="14"/>
      <c r="F148" s="14"/>
      <c r="G148" s="12">
        <v>9.98</v>
      </c>
      <c r="H148" s="15">
        <v>39.9</v>
      </c>
    </row>
    <row r="149" spans="1:8" ht="15.75" x14ac:dyDescent="0.25">
      <c r="A149" s="12">
        <v>420.02</v>
      </c>
      <c r="B149" s="105" t="s">
        <v>17</v>
      </c>
      <c r="C149" s="105"/>
      <c r="D149" s="13">
        <v>40</v>
      </c>
      <c r="E149" s="15">
        <v>3.2</v>
      </c>
      <c r="F149" s="15">
        <v>0.4</v>
      </c>
      <c r="G149" s="13">
        <v>22</v>
      </c>
      <c r="H149" s="13">
        <v>104</v>
      </c>
    </row>
    <row r="150" spans="1:8" ht="15.75" x14ac:dyDescent="0.25">
      <c r="A150" s="12">
        <v>421.11</v>
      </c>
      <c r="B150" s="105" t="s">
        <v>78</v>
      </c>
      <c r="C150" s="105"/>
      <c r="D150" s="28">
        <v>40</v>
      </c>
      <c r="E150" s="15">
        <v>3.2</v>
      </c>
      <c r="F150" s="15">
        <v>0.4</v>
      </c>
      <c r="G150" s="15">
        <v>18.399999999999999</v>
      </c>
      <c r="H150" s="13">
        <v>88</v>
      </c>
    </row>
    <row r="151" spans="1:8" ht="15.75" x14ac:dyDescent="0.25">
      <c r="A151" s="37" t="s">
        <v>79</v>
      </c>
      <c r="B151" s="30"/>
      <c r="C151" s="30"/>
      <c r="D151" s="48">
        <v>780</v>
      </c>
      <c r="E151" s="18">
        <f>SUM(E145:E150)</f>
        <v>24.65</v>
      </c>
      <c r="F151" s="18">
        <f t="shared" ref="F151:H151" si="4">SUM(F145:F150)</f>
        <v>25.969999999999995</v>
      </c>
      <c r="G151" s="18">
        <f t="shared" si="4"/>
        <v>105.62</v>
      </c>
      <c r="H151" s="18">
        <f t="shared" si="4"/>
        <v>769.17</v>
      </c>
    </row>
    <row r="152" spans="1:8" ht="15.75" x14ac:dyDescent="0.25">
      <c r="A152" s="38" t="s">
        <v>80</v>
      </c>
      <c r="B152" s="39"/>
      <c r="C152" s="39"/>
      <c r="D152" s="72">
        <f>D143+D151</f>
        <v>1390</v>
      </c>
      <c r="E152" s="18">
        <f>E143+E151</f>
        <v>48.509999999999991</v>
      </c>
      <c r="F152" s="18">
        <f>F143+F151</f>
        <v>56.149999999999991</v>
      </c>
      <c r="G152" s="18">
        <f>G143+G151</f>
        <v>194.38</v>
      </c>
      <c r="H152" s="18">
        <f>H143+H151</f>
        <v>1494.2</v>
      </c>
    </row>
    <row r="153" spans="1:8" ht="15.75" x14ac:dyDescent="0.25">
      <c r="A153" s="19"/>
      <c r="B153" s="20"/>
      <c r="C153" s="20"/>
      <c r="D153" s="20"/>
      <c r="E153" s="20"/>
      <c r="F153" s="20"/>
      <c r="G153" s="20"/>
      <c r="H153" s="20"/>
    </row>
    <row r="154" spans="1:8" ht="15.75" x14ac:dyDescent="0.25">
      <c r="A154" s="99" t="s">
        <v>54</v>
      </c>
      <c r="B154" s="99"/>
      <c r="C154" s="99"/>
      <c r="D154" s="99"/>
      <c r="E154" s="99"/>
      <c r="F154" s="99"/>
      <c r="G154" s="99"/>
      <c r="H154" s="99"/>
    </row>
    <row r="155" spans="1:8" ht="15.75" x14ac:dyDescent="0.25">
      <c r="A155" s="21" t="s">
        <v>0</v>
      </c>
      <c r="B155" s="20"/>
      <c r="C155" s="20"/>
      <c r="D155" s="20"/>
      <c r="E155" s="22" t="s">
        <v>1</v>
      </c>
      <c r="F155" s="100" t="s">
        <v>23</v>
      </c>
      <c r="G155" s="101"/>
      <c r="H155" s="101"/>
    </row>
    <row r="156" spans="1:8" ht="15.75" x14ac:dyDescent="0.25">
      <c r="A156" s="20"/>
      <c r="B156" s="20"/>
      <c r="C156" s="20"/>
      <c r="D156" s="102" t="s">
        <v>3</v>
      </c>
      <c r="E156" s="102"/>
      <c r="F156" s="23" t="s">
        <v>51</v>
      </c>
      <c r="G156" s="20"/>
      <c r="H156" s="20"/>
    </row>
    <row r="157" spans="1:8" ht="15.75" x14ac:dyDescent="0.25">
      <c r="A157" s="94" t="s">
        <v>5</v>
      </c>
      <c r="B157" s="94" t="s">
        <v>6</v>
      </c>
      <c r="C157" s="94"/>
      <c r="D157" s="94" t="s">
        <v>7</v>
      </c>
      <c r="E157" s="98" t="s">
        <v>8</v>
      </c>
      <c r="F157" s="98"/>
      <c r="G157" s="98"/>
      <c r="H157" s="94" t="s">
        <v>9</v>
      </c>
    </row>
    <row r="158" spans="1:8" ht="15.75" x14ac:dyDescent="0.25">
      <c r="A158" s="95"/>
      <c r="B158" s="96"/>
      <c r="C158" s="97"/>
      <c r="D158" s="95"/>
      <c r="E158" s="8" t="s">
        <v>10</v>
      </c>
      <c r="F158" s="8" t="s">
        <v>11</v>
      </c>
      <c r="G158" s="8" t="s">
        <v>12</v>
      </c>
      <c r="H158" s="95"/>
    </row>
    <row r="159" spans="1:8" ht="15.75" x14ac:dyDescent="0.25">
      <c r="A159" s="9">
        <v>1</v>
      </c>
      <c r="B159" s="83">
        <v>2</v>
      </c>
      <c r="C159" s="83"/>
      <c r="D159" s="9">
        <v>3</v>
      </c>
      <c r="E159" s="9">
        <v>4</v>
      </c>
      <c r="F159" s="9">
        <v>5</v>
      </c>
      <c r="G159" s="9">
        <v>6</v>
      </c>
      <c r="H159" s="9">
        <v>7</v>
      </c>
    </row>
    <row r="160" spans="1:8" ht="15.75" x14ac:dyDescent="0.25">
      <c r="A160" s="84" t="s">
        <v>13</v>
      </c>
      <c r="B160" s="84"/>
      <c r="C160" s="84"/>
      <c r="D160" s="84"/>
      <c r="E160" s="84"/>
      <c r="F160" s="84"/>
      <c r="G160" s="84"/>
      <c r="H160" s="84"/>
    </row>
    <row r="161" spans="1:8" ht="15.75" x14ac:dyDescent="0.25">
      <c r="A161" s="12">
        <v>506.25</v>
      </c>
      <c r="B161" s="105" t="s">
        <v>55</v>
      </c>
      <c r="C161" s="105"/>
      <c r="D161" s="14" t="s">
        <v>32</v>
      </c>
      <c r="E161" s="12">
        <v>8.76</v>
      </c>
      <c r="F161" s="12">
        <v>12.21</v>
      </c>
      <c r="G161" s="12">
        <v>8.85</v>
      </c>
      <c r="H161" s="12">
        <v>180.64</v>
      </c>
    </row>
    <row r="162" spans="1:8" ht="15.75" x14ac:dyDescent="0.25">
      <c r="A162" s="12">
        <v>175.11</v>
      </c>
      <c r="B162" s="105" t="s">
        <v>43</v>
      </c>
      <c r="C162" s="105"/>
      <c r="D162" s="14" t="s">
        <v>56</v>
      </c>
      <c r="E162" s="12">
        <v>4.13</v>
      </c>
      <c r="F162" s="12">
        <v>3.97</v>
      </c>
      <c r="G162" s="12">
        <v>18.61</v>
      </c>
      <c r="H162" s="12">
        <v>126.54</v>
      </c>
    </row>
    <row r="163" spans="1:8" ht="15" customHeight="1" x14ac:dyDescent="0.25">
      <c r="A163" s="16">
        <v>107</v>
      </c>
      <c r="B163" s="103" t="s">
        <v>103</v>
      </c>
      <c r="C163" s="104"/>
      <c r="D163" s="16">
        <v>200</v>
      </c>
      <c r="E163" s="10">
        <v>2.4</v>
      </c>
      <c r="F163" s="10">
        <v>0.1</v>
      </c>
      <c r="G163" s="10">
        <v>41.4</v>
      </c>
      <c r="H163" s="10">
        <v>171</v>
      </c>
    </row>
    <row r="164" spans="1:8" ht="15.75" x14ac:dyDescent="0.25">
      <c r="A164" s="12">
        <v>420.02</v>
      </c>
      <c r="B164" s="105" t="s">
        <v>17</v>
      </c>
      <c r="C164" s="105"/>
      <c r="D164" s="13">
        <v>40</v>
      </c>
      <c r="E164" s="15">
        <v>3.2</v>
      </c>
      <c r="F164" s="15">
        <v>0.4</v>
      </c>
      <c r="G164" s="13">
        <v>22</v>
      </c>
      <c r="H164" s="13">
        <v>104</v>
      </c>
    </row>
    <row r="165" spans="1:8" ht="15.75" x14ac:dyDescent="0.25">
      <c r="A165" s="12">
        <v>476.01</v>
      </c>
      <c r="B165" s="105" t="s">
        <v>26</v>
      </c>
      <c r="C165" s="105"/>
      <c r="D165" s="28">
        <v>100</v>
      </c>
      <c r="E165" s="15">
        <v>3.2</v>
      </c>
      <c r="F165" s="15">
        <v>3.2</v>
      </c>
      <c r="G165" s="15">
        <v>4.5</v>
      </c>
      <c r="H165" s="13">
        <v>62</v>
      </c>
    </row>
    <row r="166" spans="1:8" ht="15.75" x14ac:dyDescent="0.25">
      <c r="A166" s="37" t="s">
        <v>33</v>
      </c>
      <c r="B166" s="30"/>
      <c r="C166" s="30"/>
      <c r="D166" s="48">
        <v>574</v>
      </c>
      <c r="E166" s="18">
        <f>SUM(E161:E165)</f>
        <v>21.69</v>
      </c>
      <c r="F166" s="18">
        <f>SUM(F161:F165)</f>
        <v>19.88</v>
      </c>
      <c r="G166" s="18">
        <f>SUM(G161:G165)</f>
        <v>95.36</v>
      </c>
      <c r="H166" s="18">
        <f>SUM(H161:H165)</f>
        <v>644.18000000000006</v>
      </c>
    </row>
    <row r="167" spans="1:8" ht="15.75" x14ac:dyDescent="0.25">
      <c r="A167" s="84" t="s">
        <v>73</v>
      </c>
      <c r="B167" s="84"/>
      <c r="C167" s="84"/>
      <c r="D167" s="84"/>
      <c r="E167" s="84"/>
      <c r="F167" s="84"/>
      <c r="G167" s="84"/>
      <c r="H167" s="84"/>
    </row>
    <row r="168" spans="1:8" ht="15.75" x14ac:dyDescent="0.25">
      <c r="A168" s="12">
        <v>25.23</v>
      </c>
      <c r="B168" s="105" t="s">
        <v>57</v>
      </c>
      <c r="C168" s="105"/>
      <c r="D168" s="13">
        <v>60</v>
      </c>
      <c r="E168" s="12">
        <v>1.1200000000000001</v>
      </c>
      <c r="F168" s="12">
        <v>5.07</v>
      </c>
      <c r="G168" s="12">
        <v>6.58</v>
      </c>
      <c r="H168" s="12">
        <v>76.37</v>
      </c>
    </row>
    <row r="169" spans="1:8" ht="15.75" x14ac:dyDescent="0.25">
      <c r="A169" s="12">
        <v>66.63</v>
      </c>
      <c r="B169" s="105" t="s">
        <v>89</v>
      </c>
      <c r="C169" s="105"/>
      <c r="D169" s="13">
        <v>200</v>
      </c>
      <c r="E169" s="12">
        <v>2.2200000000000002</v>
      </c>
      <c r="F169" s="12">
        <v>4.2300000000000004</v>
      </c>
      <c r="G169" s="12">
        <v>12.49</v>
      </c>
      <c r="H169" s="12">
        <v>97.08</v>
      </c>
    </row>
    <row r="170" spans="1:8" ht="15.75" x14ac:dyDescent="0.25">
      <c r="A170" s="12">
        <v>97.64</v>
      </c>
      <c r="B170" s="105" t="s">
        <v>90</v>
      </c>
      <c r="C170" s="105"/>
      <c r="D170" s="13">
        <v>180</v>
      </c>
      <c r="E170" s="12">
        <v>11.56</v>
      </c>
      <c r="F170" s="12">
        <v>14.11</v>
      </c>
      <c r="G170" s="12">
        <v>21.08</v>
      </c>
      <c r="H170" s="12">
        <v>257.88</v>
      </c>
    </row>
    <row r="171" spans="1:8" ht="15.75" x14ac:dyDescent="0.25">
      <c r="A171" s="13">
        <v>283</v>
      </c>
      <c r="B171" s="105" t="s">
        <v>21</v>
      </c>
      <c r="C171" s="105"/>
      <c r="D171" s="13">
        <v>200</v>
      </c>
      <c r="E171" s="14"/>
      <c r="F171" s="14"/>
      <c r="G171" s="12">
        <v>9.98</v>
      </c>
      <c r="H171" s="15">
        <v>39.9</v>
      </c>
    </row>
    <row r="172" spans="1:8" ht="15.75" x14ac:dyDescent="0.25">
      <c r="A172" s="12">
        <v>420.06</v>
      </c>
      <c r="B172" s="105" t="s">
        <v>17</v>
      </c>
      <c r="C172" s="105"/>
      <c r="D172" s="13">
        <v>50</v>
      </c>
      <c r="E172" s="13">
        <v>4</v>
      </c>
      <c r="F172" s="15">
        <v>0.5</v>
      </c>
      <c r="G172" s="15">
        <v>27.5</v>
      </c>
      <c r="H172" s="13">
        <v>130</v>
      </c>
    </row>
    <row r="173" spans="1:8" ht="15.75" x14ac:dyDescent="0.25">
      <c r="A173" s="12">
        <v>421.11</v>
      </c>
      <c r="B173" s="105" t="s">
        <v>78</v>
      </c>
      <c r="C173" s="105"/>
      <c r="D173" s="28">
        <v>40</v>
      </c>
      <c r="E173" s="15">
        <v>3.2</v>
      </c>
      <c r="F173" s="15">
        <v>0.4</v>
      </c>
      <c r="G173" s="15">
        <v>18.399999999999999</v>
      </c>
      <c r="H173" s="13">
        <v>88</v>
      </c>
    </row>
    <row r="174" spans="1:8" ht="15.75" x14ac:dyDescent="0.25">
      <c r="A174" s="37" t="s">
        <v>79</v>
      </c>
      <c r="B174" s="30"/>
      <c r="C174" s="30"/>
      <c r="D174" s="49">
        <f>SUM(D168:D173)</f>
        <v>730</v>
      </c>
      <c r="E174" s="25">
        <f>SUM(E168:E173)</f>
        <v>22.099999999999998</v>
      </c>
      <c r="F174" s="25">
        <f>SUM(F168:F173)</f>
        <v>24.31</v>
      </c>
      <c r="G174" s="25">
        <f>SUM(G168:G173)</f>
        <v>96.03</v>
      </c>
      <c r="H174" s="25">
        <f>SUM(H168:H173)</f>
        <v>689.23</v>
      </c>
    </row>
    <row r="175" spans="1:8" ht="15.75" x14ac:dyDescent="0.25">
      <c r="A175" s="38" t="s">
        <v>80</v>
      </c>
      <c r="B175" s="39"/>
      <c r="C175" s="39"/>
      <c r="D175" s="49">
        <f>D166+D174</f>
        <v>1304</v>
      </c>
      <c r="E175" s="18">
        <f>E166+E174</f>
        <v>43.79</v>
      </c>
      <c r="F175" s="18">
        <f>F166+F174</f>
        <v>44.19</v>
      </c>
      <c r="G175" s="18">
        <f>G166+G174</f>
        <v>191.39</v>
      </c>
      <c r="H175" s="18">
        <f>H166+H174</f>
        <v>1333.41</v>
      </c>
    </row>
    <row r="176" spans="1:8" ht="15.75" x14ac:dyDescent="0.25">
      <c r="A176" s="19"/>
      <c r="B176" s="20"/>
      <c r="C176" s="20"/>
      <c r="D176" s="20"/>
      <c r="E176" s="20"/>
      <c r="F176" s="20"/>
      <c r="G176" s="20"/>
      <c r="H176" s="20"/>
    </row>
    <row r="177" spans="1:8" ht="15.75" x14ac:dyDescent="0.25">
      <c r="A177" s="99" t="s">
        <v>58</v>
      </c>
      <c r="B177" s="99"/>
      <c r="C177" s="99"/>
      <c r="D177" s="99"/>
      <c r="E177" s="99"/>
      <c r="F177" s="99"/>
      <c r="G177" s="99"/>
      <c r="H177" s="99"/>
    </row>
    <row r="178" spans="1:8" ht="15.75" x14ac:dyDescent="0.25">
      <c r="A178" s="21" t="s">
        <v>0</v>
      </c>
      <c r="B178" s="20"/>
      <c r="C178" s="20"/>
      <c r="D178" s="20"/>
      <c r="E178" s="22" t="s">
        <v>1</v>
      </c>
      <c r="F178" s="100" t="s">
        <v>30</v>
      </c>
      <c r="G178" s="101"/>
      <c r="H178" s="101"/>
    </row>
    <row r="179" spans="1:8" ht="15.75" x14ac:dyDescent="0.25">
      <c r="A179" s="20"/>
      <c r="B179" s="20"/>
      <c r="C179" s="20"/>
      <c r="D179" s="102" t="s">
        <v>3</v>
      </c>
      <c r="E179" s="102"/>
      <c r="F179" s="23" t="s">
        <v>51</v>
      </c>
      <c r="G179" s="20"/>
      <c r="H179" s="20"/>
    </row>
    <row r="180" spans="1:8" ht="15.75" x14ac:dyDescent="0.25">
      <c r="A180" s="94" t="s">
        <v>5</v>
      </c>
      <c r="B180" s="94" t="s">
        <v>6</v>
      </c>
      <c r="C180" s="94"/>
      <c r="D180" s="94" t="s">
        <v>7</v>
      </c>
      <c r="E180" s="98" t="s">
        <v>8</v>
      </c>
      <c r="F180" s="98"/>
      <c r="G180" s="98"/>
      <c r="H180" s="94" t="s">
        <v>9</v>
      </c>
    </row>
    <row r="181" spans="1:8" ht="15.75" x14ac:dyDescent="0.25">
      <c r="A181" s="95"/>
      <c r="B181" s="96"/>
      <c r="C181" s="97"/>
      <c r="D181" s="95"/>
      <c r="E181" s="8" t="s">
        <v>10</v>
      </c>
      <c r="F181" s="8" t="s">
        <v>11</v>
      </c>
      <c r="G181" s="8" t="s">
        <v>12</v>
      </c>
      <c r="H181" s="95"/>
    </row>
    <row r="182" spans="1:8" ht="15.75" x14ac:dyDescent="0.25">
      <c r="A182" s="9">
        <v>1</v>
      </c>
      <c r="B182" s="83">
        <v>2</v>
      </c>
      <c r="C182" s="83"/>
      <c r="D182" s="9">
        <v>3</v>
      </c>
      <c r="E182" s="9">
        <v>4</v>
      </c>
      <c r="F182" s="9">
        <v>5</v>
      </c>
      <c r="G182" s="9">
        <v>6</v>
      </c>
      <c r="H182" s="9">
        <v>7</v>
      </c>
    </row>
    <row r="183" spans="1:8" ht="15.75" x14ac:dyDescent="0.25">
      <c r="A183" s="84" t="s">
        <v>13</v>
      </c>
      <c r="B183" s="84"/>
      <c r="C183" s="84"/>
      <c r="D183" s="84"/>
      <c r="E183" s="84"/>
      <c r="F183" s="84"/>
      <c r="G183" s="84"/>
      <c r="H183" s="84"/>
    </row>
    <row r="184" spans="1:8" ht="15.75" x14ac:dyDescent="0.25">
      <c r="A184" s="12">
        <v>131.79</v>
      </c>
      <c r="B184" s="105" t="s">
        <v>53</v>
      </c>
      <c r="C184" s="105"/>
      <c r="D184" s="13">
        <v>170</v>
      </c>
      <c r="E184" s="12">
        <v>14.37</v>
      </c>
      <c r="F184" s="12">
        <v>15.78</v>
      </c>
      <c r="G184" s="12">
        <v>35.229999999999997</v>
      </c>
      <c r="H184" s="12">
        <v>339.82</v>
      </c>
    </row>
    <row r="185" spans="1:8" ht="15.75" x14ac:dyDescent="0.25">
      <c r="A185" s="13">
        <v>283</v>
      </c>
      <c r="B185" s="105" t="s">
        <v>21</v>
      </c>
      <c r="C185" s="105"/>
      <c r="D185" s="13">
        <v>200</v>
      </c>
      <c r="E185" s="14"/>
      <c r="F185" s="14"/>
      <c r="G185" s="12">
        <v>9.98</v>
      </c>
      <c r="H185" s="15">
        <v>39.9</v>
      </c>
    </row>
    <row r="186" spans="1:8" ht="15.75" x14ac:dyDescent="0.25">
      <c r="A186" s="15">
        <v>1.1000000000000001</v>
      </c>
      <c r="B186" s="105" t="s">
        <v>17</v>
      </c>
      <c r="C186" s="105"/>
      <c r="D186" s="13">
        <v>30</v>
      </c>
      <c r="E186" s="15">
        <v>2.4</v>
      </c>
      <c r="F186" s="15">
        <v>0.3</v>
      </c>
      <c r="G186" s="15">
        <v>16.5</v>
      </c>
      <c r="H186" s="13">
        <v>78</v>
      </c>
    </row>
    <row r="187" spans="1:8" ht="15.75" x14ac:dyDescent="0.25">
      <c r="A187" s="16">
        <v>401</v>
      </c>
      <c r="B187" s="112" t="s">
        <v>38</v>
      </c>
      <c r="C187" s="113"/>
      <c r="D187" s="16">
        <v>10</v>
      </c>
      <c r="E187" s="10">
        <v>0.08</v>
      </c>
      <c r="F187" s="10">
        <v>7.25</v>
      </c>
      <c r="G187" s="10">
        <v>0.13</v>
      </c>
      <c r="H187" s="17">
        <v>66.099999999999994</v>
      </c>
    </row>
    <row r="188" spans="1:8" ht="15.75" x14ac:dyDescent="0.25">
      <c r="A188" s="10"/>
      <c r="B188" s="112" t="s">
        <v>66</v>
      </c>
      <c r="C188" s="113"/>
      <c r="D188" s="16">
        <v>200</v>
      </c>
      <c r="E188" s="24">
        <v>1</v>
      </c>
      <c r="F188" s="24">
        <v>0.2</v>
      </c>
      <c r="G188" s="24">
        <v>20.2</v>
      </c>
      <c r="H188" s="24">
        <v>92</v>
      </c>
    </row>
    <row r="189" spans="1:8" ht="15.75" x14ac:dyDescent="0.25">
      <c r="A189" s="13">
        <v>38</v>
      </c>
      <c r="B189" s="105" t="s">
        <v>39</v>
      </c>
      <c r="C189" s="105"/>
      <c r="D189" s="28">
        <v>100</v>
      </c>
      <c r="E189" s="15">
        <v>0.4</v>
      </c>
      <c r="F189" s="15">
        <v>0.4</v>
      </c>
      <c r="G189" s="15">
        <v>9.8000000000000007</v>
      </c>
      <c r="H189" s="13">
        <v>47</v>
      </c>
    </row>
    <row r="190" spans="1:8" ht="15.75" x14ac:dyDescent="0.25">
      <c r="A190" s="37" t="s">
        <v>33</v>
      </c>
      <c r="B190" s="30"/>
      <c r="C190" s="30"/>
      <c r="D190" s="49">
        <f>SUM(D184:D189)</f>
        <v>710</v>
      </c>
      <c r="E190" s="18">
        <f>SUM(E184:E189)</f>
        <v>18.249999999999996</v>
      </c>
      <c r="F190" s="18">
        <f>SUM(F184:F189)</f>
        <v>23.929999999999996</v>
      </c>
      <c r="G190" s="18">
        <f>SUM(G184:G189)</f>
        <v>91.839999999999989</v>
      </c>
      <c r="H190" s="18">
        <f>SUM(H184:H189)</f>
        <v>662.81999999999994</v>
      </c>
    </row>
    <row r="191" spans="1:8" ht="15.75" x14ac:dyDescent="0.25">
      <c r="A191" s="84" t="s">
        <v>73</v>
      </c>
      <c r="B191" s="84"/>
      <c r="C191" s="84"/>
      <c r="D191" s="84"/>
      <c r="E191" s="84"/>
      <c r="F191" s="84"/>
      <c r="G191" s="84"/>
      <c r="H191" s="84"/>
    </row>
    <row r="192" spans="1:8" ht="15.75" x14ac:dyDescent="0.25">
      <c r="A192" s="51">
        <v>12</v>
      </c>
      <c r="B192" s="85" t="s">
        <v>113</v>
      </c>
      <c r="C192" s="85"/>
      <c r="D192" s="51">
        <v>60</v>
      </c>
      <c r="E192" s="51">
        <v>0.7</v>
      </c>
      <c r="F192" s="51">
        <v>4.7</v>
      </c>
      <c r="G192" s="51">
        <v>6.5</v>
      </c>
      <c r="H192" s="51">
        <v>71</v>
      </c>
    </row>
    <row r="193" spans="1:8" ht="15.75" x14ac:dyDescent="0.25">
      <c r="A193" s="34">
        <v>53.39</v>
      </c>
      <c r="B193" s="117" t="s">
        <v>74</v>
      </c>
      <c r="C193" s="117"/>
      <c r="D193" s="45" t="s">
        <v>107</v>
      </c>
      <c r="E193" s="34">
        <v>1.55</v>
      </c>
      <c r="F193" s="34">
        <v>4.1100000000000003</v>
      </c>
      <c r="G193" s="34">
        <v>7.18</v>
      </c>
      <c r="H193" s="34">
        <v>72.63</v>
      </c>
    </row>
    <row r="194" spans="1:8" ht="15.75" x14ac:dyDescent="0.25">
      <c r="A194" s="12">
        <v>96.19</v>
      </c>
      <c r="B194" s="105" t="s">
        <v>91</v>
      </c>
      <c r="C194" s="105"/>
      <c r="D194" s="14" t="s">
        <v>77</v>
      </c>
      <c r="E194" s="12">
        <v>13.78</v>
      </c>
      <c r="F194" s="12">
        <v>15.03</v>
      </c>
      <c r="G194" s="12">
        <v>3.18</v>
      </c>
      <c r="H194" s="12">
        <v>203.03</v>
      </c>
    </row>
    <row r="195" spans="1:8" ht="15.75" x14ac:dyDescent="0.25">
      <c r="A195" s="12">
        <v>211.05</v>
      </c>
      <c r="B195" s="105" t="s">
        <v>19</v>
      </c>
      <c r="C195" s="105"/>
      <c r="D195" s="14" t="s">
        <v>20</v>
      </c>
      <c r="E195" s="12">
        <v>5.82</v>
      </c>
      <c r="F195" s="12">
        <v>4.3099999999999996</v>
      </c>
      <c r="G195" s="12">
        <v>37.08</v>
      </c>
      <c r="H195" s="15">
        <v>210.5</v>
      </c>
    </row>
    <row r="196" spans="1:8" ht="15.75" x14ac:dyDescent="0.25">
      <c r="A196" s="13">
        <v>283</v>
      </c>
      <c r="B196" s="105" t="s">
        <v>21</v>
      </c>
      <c r="C196" s="105"/>
      <c r="D196" s="13">
        <v>200</v>
      </c>
      <c r="E196" s="14"/>
      <c r="F196" s="14"/>
      <c r="G196" s="12">
        <v>9.98</v>
      </c>
      <c r="H196" s="15">
        <v>39.9</v>
      </c>
    </row>
    <row r="197" spans="1:8" ht="15.75" x14ac:dyDescent="0.25">
      <c r="A197" s="12">
        <v>420.02</v>
      </c>
      <c r="B197" s="105" t="s">
        <v>17</v>
      </c>
      <c r="C197" s="105"/>
      <c r="D197" s="13">
        <v>40</v>
      </c>
      <c r="E197" s="15">
        <v>3.2</v>
      </c>
      <c r="F197" s="15">
        <v>0.4</v>
      </c>
      <c r="G197" s="13">
        <v>22</v>
      </c>
      <c r="H197" s="13">
        <v>104</v>
      </c>
    </row>
    <row r="198" spans="1:8" ht="15.75" x14ac:dyDescent="0.25">
      <c r="A198" s="12">
        <v>421.11</v>
      </c>
      <c r="B198" s="105" t="s">
        <v>78</v>
      </c>
      <c r="C198" s="105"/>
      <c r="D198" s="28">
        <v>40</v>
      </c>
      <c r="E198" s="15">
        <v>3.2</v>
      </c>
      <c r="F198" s="15">
        <v>0.4</v>
      </c>
      <c r="G198" s="15">
        <v>18.399999999999999</v>
      </c>
      <c r="H198" s="13">
        <v>88</v>
      </c>
    </row>
    <row r="199" spans="1:8" ht="15.75" x14ac:dyDescent="0.25">
      <c r="A199" s="37" t="s">
        <v>79</v>
      </c>
      <c r="B199" s="30"/>
      <c r="C199" s="30"/>
      <c r="D199" s="48">
        <v>790</v>
      </c>
      <c r="E199" s="18">
        <f>SUM(E192:E198)</f>
        <v>28.25</v>
      </c>
      <c r="F199" s="18">
        <f t="shared" ref="F199:H199" si="5">SUM(F192:F198)</f>
        <v>28.949999999999996</v>
      </c>
      <c r="G199" s="18">
        <f t="shared" si="5"/>
        <v>104.32</v>
      </c>
      <c r="H199" s="18">
        <f t="shared" si="5"/>
        <v>789.06</v>
      </c>
    </row>
    <row r="200" spans="1:8" ht="15.75" x14ac:dyDescent="0.25">
      <c r="A200" s="38" t="s">
        <v>80</v>
      </c>
      <c r="B200" s="39"/>
      <c r="C200" s="39"/>
      <c r="D200" s="49">
        <f>D190+D199</f>
        <v>1500</v>
      </c>
      <c r="E200" s="18">
        <f>E190+E199</f>
        <v>46.5</v>
      </c>
      <c r="F200" s="18">
        <f>F190+F199</f>
        <v>52.879999999999995</v>
      </c>
      <c r="G200" s="18">
        <f>G190+G199</f>
        <v>196.15999999999997</v>
      </c>
      <c r="H200" s="18">
        <f>H190+H199</f>
        <v>1451.8799999999999</v>
      </c>
    </row>
    <row r="201" spans="1:8" ht="15.75" x14ac:dyDescent="0.25">
      <c r="A201" s="19"/>
      <c r="B201" s="20"/>
      <c r="C201" s="20"/>
      <c r="D201" s="20"/>
      <c r="E201" s="20"/>
      <c r="F201" s="20"/>
      <c r="G201" s="20"/>
      <c r="H201" s="20"/>
    </row>
    <row r="202" spans="1:8" ht="15.75" x14ac:dyDescent="0.25">
      <c r="A202" s="99" t="s">
        <v>59</v>
      </c>
      <c r="B202" s="99"/>
      <c r="C202" s="99"/>
      <c r="D202" s="99"/>
      <c r="E202" s="99"/>
      <c r="F202" s="99"/>
      <c r="G202" s="99"/>
      <c r="H202" s="99"/>
    </row>
    <row r="203" spans="1:8" ht="15.75" x14ac:dyDescent="0.25">
      <c r="A203" s="21" t="s">
        <v>0</v>
      </c>
      <c r="B203" s="20"/>
      <c r="C203" s="20"/>
      <c r="D203" s="20"/>
      <c r="E203" s="22" t="s">
        <v>1</v>
      </c>
      <c r="F203" s="100" t="s">
        <v>35</v>
      </c>
      <c r="G203" s="101"/>
      <c r="H203" s="101"/>
    </row>
    <row r="204" spans="1:8" ht="15.75" x14ac:dyDescent="0.25">
      <c r="A204" s="20"/>
      <c r="B204" s="20"/>
      <c r="C204" s="20"/>
      <c r="D204" s="102" t="s">
        <v>3</v>
      </c>
      <c r="E204" s="102"/>
      <c r="F204" s="23" t="s">
        <v>51</v>
      </c>
      <c r="G204" s="20"/>
      <c r="H204" s="20"/>
    </row>
    <row r="205" spans="1:8" ht="15.75" x14ac:dyDescent="0.25">
      <c r="A205" s="94" t="s">
        <v>5</v>
      </c>
      <c r="B205" s="94" t="s">
        <v>6</v>
      </c>
      <c r="C205" s="94"/>
      <c r="D205" s="94" t="s">
        <v>7</v>
      </c>
      <c r="E205" s="98" t="s">
        <v>8</v>
      </c>
      <c r="F205" s="98"/>
      <c r="G205" s="98"/>
      <c r="H205" s="94" t="s">
        <v>9</v>
      </c>
    </row>
    <row r="206" spans="1:8" ht="15.75" x14ac:dyDescent="0.25">
      <c r="A206" s="95"/>
      <c r="B206" s="96"/>
      <c r="C206" s="97"/>
      <c r="D206" s="95"/>
      <c r="E206" s="8" t="s">
        <v>10</v>
      </c>
      <c r="F206" s="8" t="s">
        <v>11</v>
      </c>
      <c r="G206" s="8" t="s">
        <v>12</v>
      </c>
      <c r="H206" s="95"/>
    </row>
    <row r="207" spans="1:8" ht="15.75" x14ac:dyDescent="0.25">
      <c r="A207" s="9">
        <v>1</v>
      </c>
      <c r="B207" s="83">
        <v>2</v>
      </c>
      <c r="C207" s="83"/>
      <c r="D207" s="9">
        <v>3</v>
      </c>
      <c r="E207" s="9">
        <v>4</v>
      </c>
      <c r="F207" s="9">
        <v>5</v>
      </c>
      <c r="G207" s="9">
        <v>6</v>
      </c>
      <c r="H207" s="9">
        <v>7</v>
      </c>
    </row>
    <row r="208" spans="1:8" ht="15.75" x14ac:dyDescent="0.25">
      <c r="A208" s="84" t="s">
        <v>13</v>
      </c>
      <c r="B208" s="84"/>
      <c r="C208" s="84"/>
      <c r="D208" s="84"/>
      <c r="E208" s="84"/>
      <c r="F208" s="84"/>
      <c r="G208" s="84"/>
      <c r="H208" s="84"/>
    </row>
    <row r="209" spans="1:8" ht="15.75" x14ac:dyDescent="0.25">
      <c r="A209" s="12">
        <v>469.02</v>
      </c>
      <c r="B209" s="105" t="s">
        <v>60</v>
      </c>
      <c r="C209" s="105"/>
      <c r="D209" s="14" t="s">
        <v>32</v>
      </c>
      <c r="E209" s="12">
        <v>9.25</v>
      </c>
      <c r="F209" s="12">
        <v>9.84</v>
      </c>
      <c r="G209" s="12">
        <v>7.96</v>
      </c>
      <c r="H209" s="12">
        <v>157.63</v>
      </c>
    </row>
    <row r="210" spans="1:8" ht="15.75" x14ac:dyDescent="0.25">
      <c r="A210" s="12">
        <v>138.21</v>
      </c>
      <c r="B210" s="105" t="s">
        <v>49</v>
      </c>
      <c r="C210" s="105"/>
      <c r="D210" s="13">
        <v>160</v>
      </c>
      <c r="E210" s="15">
        <v>3.51</v>
      </c>
      <c r="F210" s="12">
        <v>5.42</v>
      </c>
      <c r="G210" s="15">
        <v>23.56</v>
      </c>
      <c r="H210" s="12">
        <v>157.53</v>
      </c>
    </row>
    <row r="211" spans="1:8" ht="15" customHeight="1" x14ac:dyDescent="0.25">
      <c r="A211" s="16">
        <v>107</v>
      </c>
      <c r="B211" s="103" t="s">
        <v>103</v>
      </c>
      <c r="C211" s="104"/>
      <c r="D211" s="16">
        <v>200</v>
      </c>
      <c r="E211" s="10">
        <v>2.4</v>
      </c>
      <c r="F211" s="10">
        <v>0.1</v>
      </c>
      <c r="G211" s="10">
        <v>41.4</v>
      </c>
      <c r="H211" s="10">
        <v>171</v>
      </c>
    </row>
    <row r="212" spans="1:8" ht="15.75" x14ac:dyDescent="0.25">
      <c r="A212" s="12">
        <v>420.02</v>
      </c>
      <c r="B212" s="105" t="s">
        <v>17</v>
      </c>
      <c r="C212" s="105"/>
      <c r="D212" s="13">
        <v>40</v>
      </c>
      <c r="E212" s="15">
        <v>3.2</v>
      </c>
      <c r="F212" s="15">
        <v>0.4</v>
      </c>
      <c r="G212" s="13">
        <v>22</v>
      </c>
      <c r="H212" s="13">
        <v>104</v>
      </c>
    </row>
    <row r="213" spans="1:8" ht="15.75" x14ac:dyDescent="0.25">
      <c r="A213" s="12">
        <v>27.01</v>
      </c>
      <c r="B213" s="105" t="s">
        <v>48</v>
      </c>
      <c r="C213" s="105"/>
      <c r="D213" s="28">
        <v>10</v>
      </c>
      <c r="E213" s="12">
        <v>2.63</v>
      </c>
      <c r="F213" s="12">
        <v>2.66</v>
      </c>
      <c r="G213" s="14"/>
      <c r="H213" s="13">
        <v>35</v>
      </c>
    </row>
    <row r="214" spans="1:8" ht="15.75" x14ac:dyDescent="0.25">
      <c r="A214" s="37" t="s">
        <v>33</v>
      </c>
      <c r="B214" s="30"/>
      <c r="C214" s="30"/>
      <c r="D214" s="48">
        <v>510</v>
      </c>
      <c r="E214" s="18">
        <f>SUM(E209:E213)</f>
        <v>20.99</v>
      </c>
      <c r="F214" s="18">
        <f>SUM(F209:F213)</f>
        <v>18.420000000000002</v>
      </c>
      <c r="G214" s="18">
        <f>SUM(G209:G213)</f>
        <v>94.92</v>
      </c>
      <c r="H214" s="18">
        <f>SUM(H209:H213)</f>
        <v>625.16</v>
      </c>
    </row>
    <row r="215" spans="1:8" ht="15.75" x14ac:dyDescent="0.25">
      <c r="A215" s="84" t="s">
        <v>73</v>
      </c>
      <c r="B215" s="84"/>
      <c r="C215" s="84"/>
      <c r="D215" s="84"/>
      <c r="E215" s="84"/>
      <c r="F215" s="84"/>
      <c r="G215" s="84"/>
      <c r="H215" s="84"/>
    </row>
    <row r="216" spans="1:8" ht="15" customHeight="1" x14ac:dyDescent="0.25">
      <c r="A216" s="10">
        <v>26</v>
      </c>
      <c r="B216" s="112" t="s">
        <v>102</v>
      </c>
      <c r="C216" s="113"/>
      <c r="D216" s="11">
        <v>60</v>
      </c>
      <c r="E216" s="10">
        <v>0.82</v>
      </c>
      <c r="F216" s="10">
        <v>1.33</v>
      </c>
      <c r="G216" s="10">
        <v>4.57</v>
      </c>
      <c r="H216" s="10">
        <v>34.5</v>
      </c>
    </row>
    <row r="217" spans="1:8" ht="15.75" x14ac:dyDescent="0.25">
      <c r="A217" s="12">
        <v>67.319999999999993</v>
      </c>
      <c r="B217" s="105" t="s">
        <v>92</v>
      </c>
      <c r="C217" s="105"/>
      <c r="D217" s="14" t="s">
        <v>75</v>
      </c>
      <c r="E217" s="12">
        <v>2.25</v>
      </c>
      <c r="F217" s="12">
        <v>4.93</v>
      </c>
      <c r="G217" s="12">
        <v>14.74</v>
      </c>
      <c r="H217" s="12">
        <v>112.75</v>
      </c>
    </row>
    <row r="218" spans="1:8" ht="33" customHeight="1" x14ac:dyDescent="0.25">
      <c r="A218" s="12">
        <v>423.18</v>
      </c>
      <c r="B218" s="105" t="s">
        <v>93</v>
      </c>
      <c r="C218" s="105"/>
      <c r="D218" s="14" t="s">
        <v>32</v>
      </c>
      <c r="E218" s="12">
        <v>7.86</v>
      </c>
      <c r="F218" s="12">
        <v>6.26</v>
      </c>
      <c r="G218" s="12">
        <v>8.1199999999999992</v>
      </c>
      <c r="H218" s="15">
        <v>120.8</v>
      </c>
    </row>
    <row r="219" spans="1:8" ht="15.75" x14ac:dyDescent="0.25">
      <c r="A219" s="12">
        <v>302.01</v>
      </c>
      <c r="B219" s="105" t="s">
        <v>43</v>
      </c>
      <c r="C219" s="105"/>
      <c r="D219" s="14" t="s">
        <v>47</v>
      </c>
      <c r="E219" s="12">
        <v>4.8099999999999996</v>
      </c>
      <c r="F219" s="12">
        <v>8.49</v>
      </c>
      <c r="G219" s="12">
        <v>21.54</v>
      </c>
      <c r="H219" s="12">
        <v>181.6</v>
      </c>
    </row>
    <row r="220" spans="1:8" ht="15.75" x14ac:dyDescent="0.25">
      <c r="A220" s="12">
        <v>305.11</v>
      </c>
      <c r="B220" s="105" t="s">
        <v>83</v>
      </c>
      <c r="C220" s="105"/>
      <c r="D220" s="13">
        <v>200</v>
      </c>
      <c r="E220" s="14"/>
      <c r="F220" s="14"/>
      <c r="G220" s="15">
        <v>23.5</v>
      </c>
      <c r="H220" s="13">
        <v>95</v>
      </c>
    </row>
    <row r="221" spans="1:8" ht="15.75" x14ac:dyDescent="0.25">
      <c r="A221" s="12">
        <v>420.05</v>
      </c>
      <c r="B221" s="105" t="s">
        <v>17</v>
      </c>
      <c r="C221" s="105"/>
      <c r="D221" s="13">
        <v>45</v>
      </c>
      <c r="E221" s="15">
        <v>3.6</v>
      </c>
      <c r="F221" s="12">
        <v>0.45</v>
      </c>
      <c r="G221" s="12">
        <v>24.75</v>
      </c>
      <c r="H221" s="13">
        <v>117</v>
      </c>
    </row>
    <row r="222" spans="1:8" ht="15.75" x14ac:dyDescent="0.25">
      <c r="A222" s="12">
        <v>421.11</v>
      </c>
      <c r="B222" s="105" t="s">
        <v>78</v>
      </c>
      <c r="C222" s="105"/>
      <c r="D222" s="28">
        <v>40</v>
      </c>
      <c r="E222" s="15">
        <v>3.2</v>
      </c>
      <c r="F222" s="15">
        <v>0.4</v>
      </c>
      <c r="G222" s="15">
        <v>18.399999999999999</v>
      </c>
      <c r="H222" s="13">
        <v>88</v>
      </c>
    </row>
    <row r="223" spans="1:8" ht="15.75" x14ac:dyDescent="0.25">
      <c r="A223" s="37" t="s">
        <v>79</v>
      </c>
      <c r="B223" s="30"/>
      <c r="C223" s="30"/>
      <c r="D223" s="48">
        <v>815</v>
      </c>
      <c r="E223" s="18">
        <f>SUM(E216:E222)</f>
        <v>22.54</v>
      </c>
      <c r="F223" s="18">
        <f>SUM(F216:F222)</f>
        <v>21.859999999999996</v>
      </c>
      <c r="G223" s="18">
        <f>SUM(G216:G222)</f>
        <v>115.62</v>
      </c>
      <c r="H223" s="18">
        <f>SUM(H216:H222)</f>
        <v>749.65</v>
      </c>
    </row>
    <row r="224" spans="1:8" ht="15.75" x14ac:dyDescent="0.25">
      <c r="A224" s="38" t="s">
        <v>80</v>
      </c>
      <c r="B224" s="39"/>
      <c r="C224" s="39"/>
      <c r="D224" s="48">
        <f>D214+D223</f>
        <v>1325</v>
      </c>
      <c r="E224" s="18">
        <f>E214+E223</f>
        <v>43.53</v>
      </c>
      <c r="F224" s="18">
        <f>F214+F223</f>
        <v>40.28</v>
      </c>
      <c r="G224" s="18">
        <f>G214+G223</f>
        <v>210.54000000000002</v>
      </c>
      <c r="H224" s="18">
        <f>H214+H223</f>
        <v>1374.81</v>
      </c>
    </row>
    <row r="225" spans="1:8" ht="15.75" x14ac:dyDescent="0.25">
      <c r="A225" s="19" t="s">
        <v>61</v>
      </c>
      <c r="B225" s="20"/>
      <c r="C225" s="20"/>
      <c r="D225" s="20"/>
      <c r="E225" s="20"/>
      <c r="F225" s="20"/>
      <c r="G225" s="20"/>
      <c r="H225" s="20"/>
    </row>
    <row r="226" spans="1:8" ht="15.75" x14ac:dyDescent="0.25">
      <c r="A226" s="99" t="s">
        <v>62</v>
      </c>
      <c r="B226" s="99"/>
      <c r="C226" s="99"/>
      <c r="D226" s="99"/>
      <c r="E226" s="99"/>
      <c r="F226" s="99"/>
      <c r="G226" s="99"/>
      <c r="H226" s="99"/>
    </row>
    <row r="227" spans="1:8" ht="15.75" x14ac:dyDescent="0.25">
      <c r="A227" s="21" t="s">
        <v>0</v>
      </c>
      <c r="B227" s="20"/>
      <c r="C227" s="20"/>
      <c r="D227" s="20"/>
      <c r="E227" s="22" t="s">
        <v>1</v>
      </c>
      <c r="F227" s="100" t="s">
        <v>45</v>
      </c>
      <c r="G227" s="101"/>
      <c r="H227" s="101"/>
    </row>
    <row r="228" spans="1:8" ht="15.75" x14ac:dyDescent="0.25">
      <c r="A228" s="20"/>
      <c r="B228" s="20"/>
      <c r="C228" s="20"/>
      <c r="D228" s="102" t="s">
        <v>3</v>
      </c>
      <c r="E228" s="102"/>
      <c r="F228" s="23" t="s">
        <v>51</v>
      </c>
      <c r="G228" s="20"/>
      <c r="H228" s="20"/>
    </row>
    <row r="229" spans="1:8" ht="15.75" x14ac:dyDescent="0.25">
      <c r="A229" s="94" t="s">
        <v>5</v>
      </c>
      <c r="B229" s="94" t="s">
        <v>6</v>
      </c>
      <c r="C229" s="94"/>
      <c r="D229" s="94" t="s">
        <v>7</v>
      </c>
      <c r="E229" s="98" t="s">
        <v>8</v>
      </c>
      <c r="F229" s="98"/>
      <c r="G229" s="98"/>
      <c r="H229" s="94" t="s">
        <v>9</v>
      </c>
    </row>
    <row r="230" spans="1:8" ht="15.75" x14ac:dyDescent="0.25">
      <c r="A230" s="95"/>
      <c r="B230" s="96"/>
      <c r="C230" s="97"/>
      <c r="D230" s="95"/>
      <c r="E230" s="8" t="s">
        <v>10</v>
      </c>
      <c r="F230" s="8" t="s">
        <v>11</v>
      </c>
      <c r="G230" s="8" t="s">
        <v>12</v>
      </c>
      <c r="H230" s="95"/>
    </row>
    <row r="231" spans="1:8" ht="15.75" x14ac:dyDescent="0.25">
      <c r="A231" s="9">
        <v>1</v>
      </c>
      <c r="B231" s="83">
        <v>2</v>
      </c>
      <c r="C231" s="83"/>
      <c r="D231" s="9">
        <v>3</v>
      </c>
      <c r="E231" s="9">
        <v>4</v>
      </c>
      <c r="F231" s="9">
        <v>5</v>
      </c>
      <c r="G231" s="9">
        <v>6</v>
      </c>
      <c r="H231" s="9">
        <v>7</v>
      </c>
    </row>
    <row r="232" spans="1:8" ht="15.75" x14ac:dyDescent="0.25">
      <c r="A232" s="84" t="s">
        <v>13</v>
      </c>
      <c r="B232" s="84"/>
      <c r="C232" s="84"/>
      <c r="D232" s="84"/>
      <c r="E232" s="84"/>
      <c r="F232" s="84"/>
      <c r="G232" s="84"/>
      <c r="H232" s="84"/>
    </row>
    <row r="233" spans="1:8" ht="15.75" x14ac:dyDescent="0.25">
      <c r="A233" s="12">
        <v>493.02</v>
      </c>
      <c r="B233" s="105" t="s">
        <v>63</v>
      </c>
      <c r="C233" s="105"/>
      <c r="D233" s="14" t="s">
        <v>20</v>
      </c>
      <c r="E233" s="12">
        <v>4.8600000000000003</v>
      </c>
      <c r="F233" s="12">
        <v>6.72</v>
      </c>
      <c r="G233" s="12">
        <v>26.35</v>
      </c>
      <c r="H233" s="12">
        <v>185.91</v>
      </c>
    </row>
    <row r="234" spans="1:8" ht="15.75" x14ac:dyDescent="0.25">
      <c r="A234" s="13">
        <v>283</v>
      </c>
      <c r="B234" s="105" t="s">
        <v>21</v>
      </c>
      <c r="C234" s="105"/>
      <c r="D234" s="13">
        <v>200</v>
      </c>
      <c r="E234" s="14"/>
      <c r="F234" s="14"/>
      <c r="G234" s="12">
        <v>9.98</v>
      </c>
      <c r="H234" s="15">
        <v>39.9</v>
      </c>
    </row>
    <row r="235" spans="1:8" ht="15.75" x14ac:dyDescent="0.25">
      <c r="A235" s="12">
        <v>420.02</v>
      </c>
      <c r="B235" s="105" t="s">
        <v>17</v>
      </c>
      <c r="C235" s="105"/>
      <c r="D235" s="13">
        <v>40</v>
      </c>
      <c r="E235" s="15">
        <v>3.2</v>
      </c>
      <c r="F235" s="15">
        <v>0.4</v>
      </c>
      <c r="G235" s="13">
        <v>22</v>
      </c>
      <c r="H235" s="13">
        <v>104</v>
      </c>
    </row>
    <row r="236" spans="1:8" ht="15.75" x14ac:dyDescent="0.25">
      <c r="A236" s="13">
        <v>401</v>
      </c>
      <c r="B236" s="105" t="s">
        <v>38</v>
      </c>
      <c r="C236" s="105"/>
      <c r="D236" s="13">
        <v>10</v>
      </c>
      <c r="E236" s="12">
        <v>0.08</v>
      </c>
      <c r="F236" s="12">
        <v>7.25</v>
      </c>
      <c r="G236" s="12">
        <v>0.13</v>
      </c>
      <c r="H236" s="15">
        <v>66.099999999999994</v>
      </c>
    </row>
    <row r="237" spans="1:8" ht="15.75" x14ac:dyDescent="0.25">
      <c r="A237" s="12">
        <v>27.01</v>
      </c>
      <c r="B237" s="105" t="s">
        <v>48</v>
      </c>
      <c r="C237" s="105"/>
      <c r="D237" s="13">
        <v>10</v>
      </c>
      <c r="E237" s="12">
        <v>2.63</v>
      </c>
      <c r="F237" s="12">
        <v>2.66</v>
      </c>
      <c r="G237" s="14"/>
      <c r="H237" s="13">
        <v>35</v>
      </c>
    </row>
    <row r="238" spans="1:8" ht="15.75" x14ac:dyDescent="0.25">
      <c r="A238" s="12">
        <v>476.01</v>
      </c>
      <c r="B238" s="105" t="s">
        <v>26</v>
      </c>
      <c r="C238" s="105"/>
      <c r="D238" s="13">
        <v>100</v>
      </c>
      <c r="E238" s="15">
        <v>3.2</v>
      </c>
      <c r="F238" s="15">
        <v>3.2</v>
      </c>
      <c r="G238" s="15">
        <v>4.5</v>
      </c>
      <c r="H238" s="13">
        <v>62</v>
      </c>
    </row>
    <row r="239" spans="1:8" ht="15.75" x14ac:dyDescent="0.25">
      <c r="A239" s="114" t="s">
        <v>33</v>
      </c>
      <c r="B239" s="115"/>
      <c r="C239" s="116"/>
      <c r="D239" s="68">
        <v>515</v>
      </c>
      <c r="E239" s="18">
        <f>SUM(E233:E238)</f>
        <v>13.969999999999999</v>
      </c>
      <c r="F239" s="18">
        <f>SUM(F233:F238)</f>
        <v>20.23</v>
      </c>
      <c r="G239" s="18">
        <f>SUM(G233:G238)</f>
        <v>62.96</v>
      </c>
      <c r="H239" s="18">
        <f>SUM(H233:H238)</f>
        <v>492.90999999999997</v>
      </c>
    </row>
    <row r="240" spans="1:8" ht="15.75" x14ac:dyDescent="0.25">
      <c r="A240" s="84" t="s">
        <v>73</v>
      </c>
      <c r="B240" s="84"/>
      <c r="C240" s="84"/>
      <c r="D240" s="84"/>
      <c r="E240" s="84"/>
      <c r="F240" s="84"/>
      <c r="G240" s="84"/>
      <c r="H240" s="84"/>
    </row>
    <row r="241" spans="1:8" ht="15.75" customHeight="1" x14ac:dyDescent="0.25">
      <c r="A241" s="51">
        <v>15</v>
      </c>
      <c r="B241" s="110" t="s">
        <v>108</v>
      </c>
      <c r="C241" s="111"/>
      <c r="D241" s="51">
        <v>60</v>
      </c>
      <c r="E241" s="51">
        <v>0.9</v>
      </c>
      <c r="F241" s="51">
        <v>2.76</v>
      </c>
      <c r="G241" s="51">
        <v>6.48</v>
      </c>
      <c r="H241" s="51">
        <v>71</v>
      </c>
    </row>
    <row r="242" spans="1:8" ht="15.75" x14ac:dyDescent="0.25">
      <c r="A242" s="35">
        <v>129.19999999999999</v>
      </c>
      <c r="B242" s="117" t="s">
        <v>94</v>
      </c>
      <c r="C242" s="117"/>
      <c r="D242" s="47">
        <v>250</v>
      </c>
      <c r="E242" s="34">
        <v>5.91</v>
      </c>
      <c r="F242" s="34">
        <v>4.55</v>
      </c>
      <c r="G242" s="34">
        <v>19.489999999999998</v>
      </c>
      <c r="H242" s="34">
        <v>142.91</v>
      </c>
    </row>
    <row r="243" spans="1:8" ht="15.75" x14ac:dyDescent="0.25">
      <c r="A243" s="12">
        <v>502.53</v>
      </c>
      <c r="B243" s="105" t="s">
        <v>64</v>
      </c>
      <c r="C243" s="105"/>
      <c r="D243" s="14" t="s">
        <v>42</v>
      </c>
      <c r="E243" s="12">
        <v>9.9499999999999993</v>
      </c>
      <c r="F243" s="12">
        <v>9.48</v>
      </c>
      <c r="G243" s="12">
        <v>8.57</v>
      </c>
      <c r="H243" s="12">
        <v>159.02000000000001</v>
      </c>
    </row>
    <row r="244" spans="1:8" ht="15.75" x14ac:dyDescent="0.25">
      <c r="A244" s="12">
        <v>211.47</v>
      </c>
      <c r="B244" s="105" t="s">
        <v>19</v>
      </c>
      <c r="C244" s="105"/>
      <c r="D244" s="14" t="s">
        <v>47</v>
      </c>
      <c r="E244" s="12">
        <v>5.86</v>
      </c>
      <c r="F244" s="12">
        <v>7.93</v>
      </c>
      <c r="G244" s="12">
        <v>37.14</v>
      </c>
      <c r="H244" s="12">
        <v>243.55</v>
      </c>
    </row>
    <row r="245" spans="1:8" ht="15.75" x14ac:dyDescent="0.25">
      <c r="A245" s="12">
        <v>294.01</v>
      </c>
      <c r="B245" s="105" t="s">
        <v>95</v>
      </c>
      <c r="C245" s="105"/>
      <c r="D245" s="13">
        <v>200</v>
      </c>
      <c r="E245" s="12">
        <v>0.16</v>
      </c>
      <c r="F245" s="12">
        <v>0.16</v>
      </c>
      <c r="G245" s="12">
        <v>18.89</v>
      </c>
      <c r="H245" s="12">
        <v>78.650000000000006</v>
      </c>
    </row>
    <row r="246" spans="1:8" ht="15.75" x14ac:dyDescent="0.25">
      <c r="A246" s="12">
        <v>420.02</v>
      </c>
      <c r="B246" s="105" t="s">
        <v>17</v>
      </c>
      <c r="C246" s="105"/>
      <c r="D246" s="13">
        <v>40</v>
      </c>
      <c r="E246" s="15">
        <v>3.2</v>
      </c>
      <c r="F246" s="15">
        <v>0.4</v>
      </c>
      <c r="G246" s="13">
        <v>22</v>
      </c>
      <c r="H246" s="13">
        <v>104</v>
      </c>
    </row>
    <row r="247" spans="1:8" ht="15.75" x14ac:dyDescent="0.25">
      <c r="A247" s="12">
        <v>421.11</v>
      </c>
      <c r="B247" s="105" t="s">
        <v>78</v>
      </c>
      <c r="C247" s="105"/>
      <c r="D247" s="28">
        <v>40</v>
      </c>
      <c r="E247" s="15">
        <v>3.2</v>
      </c>
      <c r="F247" s="15">
        <v>0.4</v>
      </c>
      <c r="G247" s="15">
        <v>18.399999999999999</v>
      </c>
      <c r="H247" s="13">
        <v>88</v>
      </c>
    </row>
    <row r="248" spans="1:8" ht="15.75" x14ac:dyDescent="0.25">
      <c r="A248" s="37" t="s">
        <v>79</v>
      </c>
      <c r="B248" s="30"/>
      <c r="C248" s="30"/>
      <c r="D248" s="48">
        <v>840</v>
      </c>
      <c r="E248" s="18">
        <f>SUM(E241:E247)</f>
        <v>29.179999999999996</v>
      </c>
      <c r="F248" s="18">
        <f t="shared" ref="F248:H248" si="6">SUM(F241:F247)</f>
        <v>25.679999999999996</v>
      </c>
      <c r="G248" s="18">
        <f t="shared" si="6"/>
        <v>130.97</v>
      </c>
      <c r="H248" s="18">
        <f t="shared" si="6"/>
        <v>887.13</v>
      </c>
    </row>
    <row r="249" spans="1:8" ht="15.75" x14ac:dyDescent="0.25">
      <c r="A249" s="38" t="s">
        <v>80</v>
      </c>
      <c r="B249" s="39"/>
      <c r="C249" s="39"/>
      <c r="D249" s="48">
        <f>D239+D248</f>
        <v>1355</v>
      </c>
      <c r="E249" s="51">
        <f t="shared" ref="E249:H249" si="7">E239+E248</f>
        <v>43.149999999999991</v>
      </c>
      <c r="F249" s="51">
        <f t="shared" si="7"/>
        <v>45.91</v>
      </c>
      <c r="G249" s="51">
        <f t="shared" si="7"/>
        <v>193.93</v>
      </c>
      <c r="H249" s="51">
        <f t="shared" si="7"/>
        <v>1380.04</v>
      </c>
    </row>
    <row r="250" spans="1:8" ht="15.75" x14ac:dyDescent="0.25">
      <c r="A250" s="38" t="s">
        <v>65</v>
      </c>
      <c r="B250" s="39"/>
      <c r="C250" s="39"/>
      <c r="D250" s="49">
        <f>D29+D53+D78+D103+D128+D152+D175+D200+D224+D249</f>
        <v>13921</v>
      </c>
      <c r="E250" s="49">
        <f t="shared" ref="E250:H250" si="8">E29+E53+E78+E103+E128+E152+E175+E200+E224+E249</f>
        <v>488.53</v>
      </c>
      <c r="F250" s="49">
        <f t="shared" si="8"/>
        <v>469.2299999999999</v>
      </c>
      <c r="G250" s="49">
        <f t="shared" si="8"/>
        <v>2024.3299999999997</v>
      </c>
      <c r="H250" s="49">
        <f t="shared" si="8"/>
        <v>14238.829999999998</v>
      </c>
    </row>
    <row r="251" spans="1:8" ht="15.75" x14ac:dyDescent="0.25">
      <c r="A251" s="38" t="s">
        <v>118</v>
      </c>
      <c r="B251" s="39"/>
      <c r="C251" s="39"/>
      <c r="D251" s="48">
        <f>D250/10</f>
        <v>1392.1</v>
      </c>
      <c r="E251" s="48">
        <f t="shared" ref="E251:H251" si="9">E250/10</f>
        <v>48.852999999999994</v>
      </c>
      <c r="F251" s="48">
        <f t="shared" si="9"/>
        <v>46.922999999999988</v>
      </c>
      <c r="G251" s="48">
        <f t="shared" si="9"/>
        <v>202.43299999999996</v>
      </c>
      <c r="H251" s="48">
        <f t="shared" si="9"/>
        <v>1423.8829999999998</v>
      </c>
    </row>
  </sheetData>
  <mergeCells count="242">
    <mergeCell ref="B244:C244"/>
    <mergeCell ref="B245:C245"/>
    <mergeCell ref="B246:C246"/>
    <mergeCell ref="B247:C247"/>
    <mergeCell ref="B237:C237"/>
    <mergeCell ref="B238:C238"/>
    <mergeCell ref="A239:C239"/>
    <mergeCell ref="A240:H240"/>
    <mergeCell ref="B242:C242"/>
    <mergeCell ref="B243:C243"/>
    <mergeCell ref="B241:C241"/>
    <mergeCell ref="B231:C231"/>
    <mergeCell ref="A232:H232"/>
    <mergeCell ref="B233:C233"/>
    <mergeCell ref="B234:C234"/>
    <mergeCell ref="B235:C235"/>
    <mergeCell ref="B236:C236"/>
    <mergeCell ref="A226:H226"/>
    <mergeCell ref="F227:H227"/>
    <mergeCell ref="D228:E228"/>
    <mergeCell ref="A229:A230"/>
    <mergeCell ref="B229:C230"/>
    <mergeCell ref="D229:D230"/>
    <mergeCell ref="E229:G229"/>
    <mergeCell ref="H229:H230"/>
    <mergeCell ref="B219:C219"/>
    <mergeCell ref="B220:C220"/>
    <mergeCell ref="B221:C221"/>
    <mergeCell ref="B222:C222"/>
    <mergeCell ref="B213:C213"/>
    <mergeCell ref="A215:H215"/>
    <mergeCell ref="B216:C216"/>
    <mergeCell ref="B217:C217"/>
    <mergeCell ref="B218:C218"/>
    <mergeCell ref="B207:C207"/>
    <mergeCell ref="A208:H208"/>
    <mergeCell ref="B209:C209"/>
    <mergeCell ref="B210:C210"/>
    <mergeCell ref="B211:C211"/>
    <mergeCell ref="B212:C212"/>
    <mergeCell ref="A202:H202"/>
    <mergeCell ref="F203:H203"/>
    <mergeCell ref="D204:E204"/>
    <mergeCell ref="A205:A206"/>
    <mergeCell ref="B205:C206"/>
    <mergeCell ref="D205:D206"/>
    <mergeCell ref="E205:G205"/>
    <mergeCell ref="H205:H206"/>
    <mergeCell ref="B195:C195"/>
    <mergeCell ref="B196:C196"/>
    <mergeCell ref="B197:C197"/>
    <mergeCell ref="B198:C198"/>
    <mergeCell ref="B188:C188"/>
    <mergeCell ref="B189:C189"/>
    <mergeCell ref="A191:H191"/>
    <mergeCell ref="B193:C193"/>
    <mergeCell ref="B194:C194"/>
    <mergeCell ref="B192:C192"/>
    <mergeCell ref="B182:C182"/>
    <mergeCell ref="A183:H183"/>
    <mergeCell ref="B184:C184"/>
    <mergeCell ref="B185:C185"/>
    <mergeCell ref="B186:C186"/>
    <mergeCell ref="B187:C187"/>
    <mergeCell ref="F178:H178"/>
    <mergeCell ref="D179:E179"/>
    <mergeCell ref="A180:A181"/>
    <mergeCell ref="B180:C181"/>
    <mergeCell ref="D180:D181"/>
    <mergeCell ref="E180:G180"/>
    <mergeCell ref="H180:H181"/>
    <mergeCell ref="B171:C171"/>
    <mergeCell ref="B172:C172"/>
    <mergeCell ref="B173:C173"/>
    <mergeCell ref="A177:H177"/>
    <mergeCell ref="B165:C165"/>
    <mergeCell ref="A167:H167"/>
    <mergeCell ref="B168:C168"/>
    <mergeCell ref="B169:C169"/>
    <mergeCell ref="B170:C170"/>
    <mergeCell ref="B159:C159"/>
    <mergeCell ref="A160:H160"/>
    <mergeCell ref="B161:C161"/>
    <mergeCell ref="B162:C162"/>
    <mergeCell ref="B163:C163"/>
    <mergeCell ref="B164:C164"/>
    <mergeCell ref="F155:H155"/>
    <mergeCell ref="D156:E156"/>
    <mergeCell ref="A157:A158"/>
    <mergeCell ref="B157:C158"/>
    <mergeCell ref="D157:D158"/>
    <mergeCell ref="E157:G157"/>
    <mergeCell ref="H157:H158"/>
    <mergeCell ref="B148:C148"/>
    <mergeCell ref="B149:C149"/>
    <mergeCell ref="B150:C150"/>
    <mergeCell ref="A154:H154"/>
    <mergeCell ref="B141:C141"/>
    <mergeCell ref="B142:C142"/>
    <mergeCell ref="A144:H144"/>
    <mergeCell ref="B146:C146"/>
    <mergeCell ref="B147:C147"/>
    <mergeCell ref="B145:C145"/>
    <mergeCell ref="B135:C135"/>
    <mergeCell ref="A136:H136"/>
    <mergeCell ref="B137:C137"/>
    <mergeCell ref="B138:C138"/>
    <mergeCell ref="B139:C139"/>
    <mergeCell ref="B140:C140"/>
    <mergeCell ref="A130:H130"/>
    <mergeCell ref="F131:H131"/>
    <mergeCell ref="D132:E132"/>
    <mergeCell ref="A133:A134"/>
    <mergeCell ref="B133:C134"/>
    <mergeCell ref="D133:D134"/>
    <mergeCell ref="E133:G133"/>
    <mergeCell ref="H133:H134"/>
    <mergeCell ref="B123:C123"/>
    <mergeCell ref="B124:C124"/>
    <mergeCell ref="B125:C125"/>
    <mergeCell ref="B126:C126"/>
    <mergeCell ref="B116:C116"/>
    <mergeCell ref="B117:C117"/>
    <mergeCell ref="A119:H119"/>
    <mergeCell ref="B121:C121"/>
    <mergeCell ref="B122:C122"/>
    <mergeCell ref="B120:C120"/>
    <mergeCell ref="B110:C110"/>
    <mergeCell ref="A111:H111"/>
    <mergeCell ref="B112:C112"/>
    <mergeCell ref="B113:C113"/>
    <mergeCell ref="B114:C114"/>
    <mergeCell ref="B115:C115"/>
    <mergeCell ref="F106:H106"/>
    <mergeCell ref="D107:E107"/>
    <mergeCell ref="A108:A109"/>
    <mergeCell ref="B108:C109"/>
    <mergeCell ref="D108:D109"/>
    <mergeCell ref="E108:G108"/>
    <mergeCell ref="H108:H109"/>
    <mergeCell ref="B99:C99"/>
    <mergeCell ref="B100:C100"/>
    <mergeCell ref="B101:C101"/>
    <mergeCell ref="A105:H105"/>
    <mergeCell ref="B92:C92"/>
    <mergeCell ref="A94:H94"/>
    <mergeCell ref="B96:C96"/>
    <mergeCell ref="B97:C97"/>
    <mergeCell ref="B98:C98"/>
    <mergeCell ref="B95:C95"/>
    <mergeCell ref="B85:C85"/>
    <mergeCell ref="A86:H86"/>
    <mergeCell ref="B87:C87"/>
    <mergeCell ref="B89:C89"/>
    <mergeCell ref="B90:C90"/>
    <mergeCell ref="B91:C91"/>
    <mergeCell ref="A80:H80"/>
    <mergeCell ref="F81:H81"/>
    <mergeCell ref="D82:E82"/>
    <mergeCell ref="A83:A84"/>
    <mergeCell ref="B83:C84"/>
    <mergeCell ref="D83:D84"/>
    <mergeCell ref="E83:G83"/>
    <mergeCell ref="H83:H84"/>
    <mergeCell ref="B88:C88"/>
    <mergeCell ref="B73:C73"/>
    <mergeCell ref="B74:C74"/>
    <mergeCell ref="B75:C75"/>
    <mergeCell ref="B76:C76"/>
    <mergeCell ref="A77:C77"/>
    <mergeCell ref="A78:C78"/>
    <mergeCell ref="B66:C66"/>
    <mergeCell ref="B67:C67"/>
    <mergeCell ref="A68:C68"/>
    <mergeCell ref="A69:H69"/>
    <mergeCell ref="B71:C71"/>
    <mergeCell ref="B72:C72"/>
    <mergeCell ref="B70:C70"/>
    <mergeCell ref="B60:C60"/>
    <mergeCell ref="A61:H61"/>
    <mergeCell ref="B62:C62"/>
    <mergeCell ref="B63:C63"/>
    <mergeCell ref="B64:C64"/>
    <mergeCell ref="B65:C65"/>
    <mergeCell ref="A55:H55"/>
    <mergeCell ref="F56:H56"/>
    <mergeCell ref="D57:E57"/>
    <mergeCell ref="A58:A59"/>
    <mergeCell ref="B58:C59"/>
    <mergeCell ref="D58:D59"/>
    <mergeCell ref="E58:G58"/>
    <mergeCell ref="H58:H59"/>
    <mergeCell ref="B48:C48"/>
    <mergeCell ref="B49:C49"/>
    <mergeCell ref="B50:C50"/>
    <mergeCell ref="B51:C51"/>
    <mergeCell ref="A52:C52"/>
    <mergeCell ref="A53:C53"/>
    <mergeCell ref="B42:C42"/>
    <mergeCell ref="A44:H44"/>
    <mergeCell ref="B45:C45"/>
    <mergeCell ref="B46:C46"/>
    <mergeCell ref="B47:C47"/>
    <mergeCell ref="B36:C36"/>
    <mergeCell ref="A37:H37"/>
    <mergeCell ref="B38:C38"/>
    <mergeCell ref="B39:C39"/>
    <mergeCell ref="B40:C40"/>
    <mergeCell ref="B41:C41"/>
    <mergeCell ref="A31:H31"/>
    <mergeCell ref="F32:H32"/>
    <mergeCell ref="D33:E33"/>
    <mergeCell ref="A34:A35"/>
    <mergeCell ref="B34:C35"/>
    <mergeCell ref="D34:D35"/>
    <mergeCell ref="E34:G34"/>
    <mergeCell ref="H34:H35"/>
    <mergeCell ref="B24:C24"/>
    <mergeCell ref="B25:C25"/>
    <mergeCell ref="B26:C26"/>
    <mergeCell ref="B27:C27"/>
    <mergeCell ref="A28:C28"/>
    <mergeCell ref="A29:C29"/>
    <mergeCell ref="B17:C17"/>
    <mergeCell ref="B18:C18"/>
    <mergeCell ref="A20:H20"/>
    <mergeCell ref="B22:C22"/>
    <mergeCell ref="B23:C23"/>
    <mergeCell ref="B21:C21"/>
    <mergeCell ref="B12:C12"/>
    <mergeCell ref="A13:H13"/>
    <mergeCell ref="B14:C14"/>
    <mergeCell ref="B15:C15"/>
    <mergeCell ref="B16:C16"/>
    <mergeCell ref="A6:H7"/>
    <mergeCell ref="F8:H8"/>
    <mergeCell ref="D9:E9"/>
    <mergeCell ref="A10:A11"/>
    <mergeCell ref="B10:C11"/>
    <mergeCell ref="D10:D11"/>
    <mergeCell ref="E10:G10"/>
    <mergeCell ref="H10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РВ</vt:lpstr>
      <vt:lpstr>ММС</vt:lpstr>
      <vt:lpstr>1-4   питание</vt:lpstr>
      <vt:lpstr>овз сташеклассники</vt:lpstr>
      <vt:lpstr>1-4 классы овз</vt:lpstr>
      <vt:lpstr>'1-4   питание'!Область_печати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Пользователь Windows</cp:lastModifiedBy>
  <cp:lastPrinted>2022-09-16T07:01:16Z</cp:lastPrinted>
  <dcterms:created xsi:type="dcterms:W3CDTF">2021-08-27T11:35:57Z</dcterms:created>
  <dcterms:modified xsi:type="dcterms:W3CDTF">2022-11-06T12:06:59Z</dcterms:modified>
</cp:coreProperties>
</file>